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736" yWindow="2916" windowWidth="13368" windowHeight="6060" firstSheet="5" activeTab="5"/>
  </bookViews>
  <sheets>
    <sheet name="SR 2016" sheetId="1" state="veryHidden" r:id="rId1"/>
    <sheet name="KR k 31.3.2016" sheetId="2" state="veryHidden" r:id="rId2"/>
    <sheet name="KR k 30.6.2016" sheetId="3" state="veryHidden" r:id="rId3"/>
    <sheet name="KR k 30.9.2015 " sheetId="7" state="veryHidden" r:id="rId4"/>
    <sheet name="KR k 30.9.2016 " sheetId="9" state="veryHidden" r:id="rId5"/>
    <sheet name="KR k 31.12.2016" sheetId="10" r:id="rId6"/>
  </sheets>
  <definedNames>
    <definedName name="_xlnm.Print_Area" localSheetId="2">'KR k 30.6.2016'!$A$1:$F$38</definedName>
    <definedName name="_xlnm.Print_Area" localSheetId="3">'KR k 30.9.2015 '!$A$1:$F$36</definedName>
    <definedName name="_xlnm.Print_Area" localSheetId="4">'KR k 30.9.2016 '!$A$1:$F$37</definedName>
    <definedName name="_xlnm.Print_Area" localSheetId="5">'KR k 31.12.2016'!$A$1:$F$37</definedName>
    <definedName name="_xlnm.Print_Area" localSheetId="1">'KR k 31.3.2016'!$A$1:$F$36</definedName>
    <definedName name="_xlnm.Print_Area" localSheetId="0">'SR 2016'!$A$1:$C$37</definedName>
  </definedNames>
  <calcPr calcId="145621"/>
</workbook>
</file>

<file path=xl/calcChain.xml><?xml version="1.0" encoding="utf-8"?>
<calcChain xmlns="http://schemas.openxmlformats.org/spreadsheetml/2006/main">
  <c r="E11" i="10" l="1"/>
  <c r="E36" i="10" l="1"/>
  <c r="E35" i="10"/>
  <c r="E34" i="10"/>
  <c r="E33" i="10"/>
  <c r="E32" i="10"/>
  <c r="E31" i="10"/>
  <c r="E30" i="10"/>
  <c r="E28" i="10"/>
  <c r="E27" i="10"/>
  <c r="E26" i="10"/>
  <c r="E25" i="10"/>
  <c r="E24" i="10"/>
  <c r="E23" i="10"/>
  <c r="E22" i="10"/>
  <c r="E21" i="10"/>
  <c r="E20" i="10"/>
  <c r="E19" i="10"/>
  <c r="E17" i="10"/>
  <c r="E16" i="10"/>
  <c r="B15" i="10"/>
  <c r="E15" i="10" s="1"/>
  <c r="E14" i="10"/>
  <c r="D12" i="10"/>
  <c r="C12" i="10"/>
  <c r="E12" i="10" s="1"/>
  <c r="B12" i="10"/>
  <c r="B11" i="10" l="1"/>
  <c r="E35" i="9"/>
  <c r="E27" i="9"/>
  <c r="E16" i="9"/>
  <c r="E15" i="9"/>
  <c r="E12" i="9"/>
  <c r="E11" i="9"/>
  <c r="C12" i="9"/>
  <c r="E31" i="9" l="1"/>
  <c r="E32" i="9"/>
  <c r="E33" i="9"/>
  <c r="E34" i="9"/>
  <c r="E36" i="9"/>
  <c r="E30" i="9"/>
  <c r="E28" i="9"/>
  <c r="E26" i="9"/>
  <c r="E24" i="9"/>
  <c r="E23" i="9"/>
  <c r="E22" i="9"/>
  <c r="E21" i="9"/>
  <c r="E20" i="9"/>
  <c r="E19" i="9"/>
  <c r="E25" i="9"/>
  <c r="E17" i="9"/>
  <c r="E14" i="9"/>
  <c r="D12" i="9"/>
  <c r="B15" i="9"/>
  <c r="B12" i="9"/>
  <c r="B11" i="9"/>
  <c r="C35" i="3" l="1"/>
  <c r="C34" i="3"/>
  <c r="C27" i="3"/>
  <c r="F17" i="3"/>
  <c r="F16" i="3"/>
  <c r="F15" i="3"/>
  <c r="D12" i="3"/>
  <c r="C12" i="3"/>
  <c r="F12" i="3" s="1"/>
  <c r="F11" i="3"/>
  <c r="D12" i="2" l="1"/>
  <c r="F12" i="2" s="1"/>
  <c r="D35" i="2"/>
  <c r="D31" i="2"/>
  <c r="D30" i="2"/>
  <c r="D28" i="2"/>
  <c r="D27" i="2"/>
  <c r="D24" i="2"/>
  <c r="B15" i="2" l="1"/>
  <c r="B11" i="2" s="1"/>
  <c r="B12" i="2"/>
  <c r="F12" i="7" l="1"/>
  <c r="F11" i="7"/>
  <c r="F36" i="7"/>
  <c r="F35" i="7"/>
  <c r="F34" i="7"/>
  <c r="F33" i="7"/>
  <c r="F32" i="7"/>
  <c r="F31" i="7"/>
  <c r="F30" i="7"/>
  <c r="F28" i="7"/>
  <c r="F26" i="7"/>
  <c r="F25" i="7"/>
  <c r="F24" i="7"/>
  <c r="F23" i="7"/>
  <c r="F22" i="7"/>
  <c r="F21" i="7"/>
  <c r="F20" i="7"/>
  <c r="F19" i="7"/>
  <c r="F17" i="7"/>
  <c r="F16" i="7"/>
  <c r="F15" i="7"/>
  <c r="F27" i="7"/>
  <c r="B11" i="7" l="1"/>
  <c r="B12" i="7"/>
  <c r="B15" i="7"/>
  <c r="C12" i="2" l="1"/>
  <c r="C15" i="2"/>
  <c r="C11" i="2" s="1"/>
  <c r="F36" i="2" l="1"/>
  <c r="F34" i="2"/>
  <c r="F33" i="2"/>
  <c r="F26" i="2" l="1"/>
  <c r="F25" i="2"/>
  <c r="F23" i="2"/>
  <c r="F22" i="2"/>
  <c r="F21" i="2"/>
  <c r="F20" i="2"/>
  <c r="F19" i="2"/>
  <c r="F17" i="2"/>
  <c r="F16" i="2"/>
  <c r="F15" i="2"/>
  <c r="F14" i="2"/>
  <c r="F11" i="2"/>
  <c r="B12" i="1" l="1"/>
  <c r="B11" i="1"/>
  <c r="B15" i="1"/>
  <c r="F32" i="2" l="1"/>
</calcChain>
</file>

<file path=xl/sharedStrings.xml><?xml version="1.0" encoding="utf-8"?>
<sst xmlns="http://schemas.openxmlformats.org/spreadsheetml/2006/main" count="222" uniqueCount="48">
  <si>
    <t>ÚŘAD PRÁCE ČESKÉ REPUBLIKY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</si>
  <si>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</si>
  <si>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</si>
  <si>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</si>
  <si>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</si>
  <si>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</si>
  <si>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</si>
  <si>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</si>
  <si>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</si>
  <si>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</si>
  <si>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</si>
  <si>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</si>
  <si>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</si>
  <si>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</si>
  <si>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</si>
  <si>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</si>
  <si>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</si>
  <si>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</si>
  <si>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</si>
  <si>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</si>
  <si>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</si>
  <si>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</si>
  <si>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</si>
  <si>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</si>
  <si>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</si>
  <si>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 xml:space="preserve">Povinné pojistné placené zaměstnavatelem </t>
  </si>
  <si>
    <t xml:space="preserve">Daňové příjmy </t>
  </si>
  <si>
    <t>upravený   rozpočet</t>
  </si>
  <si>
    <t>povolení překročit rozpočet                         o mimorozpočtové zdroje</t>
  </si>
  <si>
    <t>konečný rozpočet</t>
  </si>
  <si>
    <t>povolení překročit rozpočet o nároky              z nespotřebovaných výdajů</t>
  </si>
  <si>
    <t>rozpočtu</t>
  </si>
  <si>
    <t>vázání rozpočtu</t>
  </si>
  <si>
    <r>
      <t xml:space="preserve">ZÁVAZNÉ UKAZATELE STÁTNÍHO ROZPOČTU NA ROK 2015 </t>
    </r>
    <r>
      <rPr>
        <b/>
        <sz val="12"/>
        <rFont val="Arial CE"/>
        <charset val="238"/>
      </rPr>
      <t>(v Kč)</t>
    </r>
  </si>
  <si>
    <t>k 30.9.2015</t>
  </si>
  <si>
    <t>Dávky státní sociální podpory a pěstounské péče</t>
  </si>
  <si>
    <t>Platy státních úředníků</t>
  </si>
  <si>
    <t>schválený rozpočet</t>
  </si>
  <si>
    <t>povolení překročit rozpočet o nároky z nespotřebovaných výdajů</t>
  </si>
  <si>
    <t>vázaní</t>
  </si>
  <si>
    <r>
      <t xml:space="preserve">ZÁVAZNÉ UKAZATELE STÁTNÍHO ROZPOČTU NA ROK 2016  </t>
    </r>
    <r>
      <rPr>
        <b/>
        <sz val="12"/>
        <rFont val="Arial CE"/>
        <charset val="238"/>
      </rPr>
      <t>(v Kč)</t>
    </r>
  </si>
  <si>
    <r>
      <t xml:space="preserve">ZÁVAZNÉ UKAZATELE STÁTNÍHO ROZPOČTU NA ROK 2016 </t>
    </r>
    <r>
      <rPr>
        <b/>
        <sz val="12"/>
        <rFont val="Arial CE"/>
        <charset val="238"/>
      </rPr>
      <t>(v Kč)</t>
    </r>
  </si>
  <si>
    <t>k 31.3.2016</t>
  </si>
  <si>
    <t>Platy zaměstnanců v pracovním poměru vyjma zaměst.na sl.míst.</t>
  </si>
  <si>
    <t>Platy zaměstnanců na služebních místech dle z.o stát.službě</t>
  </si>
  <si>
    <t>k 30.6.2016</t>
  </si>
  <si>
    <t>k 30.9.2016</t>
  </si>
  <si>
    <t>k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</si>
</sst>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7" applyNumberFormat="0" applyAlignment="0" applyProtection="0"/>
    <xf numFmtId="0" fontId="23" fillId="6" borderId="18" applyNumberFormat="0" applyAlignment="0" applyProtection="0"/>
    <xf numFmtId="0" fontId="24" fillId="6" borderId="17" applyNumberFormat="0" applyAlignment="0" applyProtection="0"/>
    <xf numFmtId="0" fontId="25" fillId="0" borderId="19" applyNumberFormat="0" applyFill="0" applyAlignment="0" applyProtection="0"/>
    <xf numFmtId="0" fontId="26" fillId="7" borderId="20" applyNumberFormat="0" applyAlignment="0" applyProtection="0"/>
    <xf numFmtId="0" fontId="27" fillId="0" borderId="0" applyNumberFormat="0" applyFill="0" applyBorder="0" applyAlignment="0" applyProtection="0"/>
    <xf numFmtId="0" fontId="14" fillId="8" borderId="2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14" fillId="0" borderId="0"/>
  </cellStyleXfs>
  <cellXfs count="94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2" fontId="6" fillId="0" borderId="0" xfId="0" applyNumberFormat="1" applyFont="1" applyAlignment="1">
      <alignment horizontal="centerContinuous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7" fillId="0" borderId="2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9" fillId="0" borderId="4" xfId="0" applyFont="1" applyBorder="1" applyAlignment="1">
      <alignment horizontal="left"/>
    </xf>
    <xf numFmtId="0" fontId="2" fillId="0" borderId="7" xfId="0" applyFont="1" applyBorder="1"/>
    <xf numFmtId="0" fontId="10" fillId="0" borderId="7" xfId="0" applyFont="1" applyBorder="1"/>
    <xf numFmtId="0" fontId="1" fillId="0" borderId="7" xfId="0" applyFont="1" applyBorder="1"/>
    <xf numFmtId="0" fontId="7" fillId="0" borderId="4" xfId="0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0" fillId="0" borderId="11" xfId="0" applyFont="1" applyBorder="1"/>
    <xf numFmtId="0" fontId="10" fillId="0" borderId="0" xfId="0" applyFont="1"/>
    <xf numFmtId="3" fontId="0" fillId="0" borderId="0" xfId="0" applyNumberFormat="1"/>
    <xf numFmtId="0" fontId="10" fillId="0" borderId="4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4" fontId="0" fillId="0" borderId="0" xfId="0" applyNumberFormat="1"/>
    <xf numFmtId="4" fontId="10" fillId="0" borderId="11" xfId="0" applyNumberFormat="1" applyFont="1" applyBorder="1"/>
    <xf numFmtId="4" fontId="10" fillId="0" borderId="7" xfId="0" applyNumberFormat="1" applyFont="1" applyBorder="1"/>
    <xf numFmtId="4" fontId="10" fillId="0" borderId="6" xfId="0" applyNumberFormat="1" applyFont="1" applyBorder="1"/>
    <xf numFmtId="4" fontId="10" fillId="0" borderId="12" xfId="0" applyNumberFormat="1" applyFont="1" applyBorder="1"/>
    <xf numFmtId="4" fontId="10" fillId="0" borderId="8" xfId="0" applyNumberFormat="1" applyFont="1" applyBorder="1"/>
    <xf numFmtId="4" fontId="1" fillId="0" borderId="7" xfId="0" quotePrefix="1" applyNumberFormat="1" applyFont="1" applyBorder="1" applyAlignment="1">
      <alignment horizontal="right"/>
    </xf>
    <xf numFmtId="4" fontId="1" fillId="0" borderId="8" xfId="0" quotePrefix="1" applyNumberFormat="1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/>
    <xf numFmtId="0" fontId="10" fillId="0" borderId="13" xfId="0" applyFont="1" applyBorder="1"/>
    <xf numFmtId="4" fontId="10" fillId="33" borderId="12" xfId="0" applyNumberFormat="1" applyFont="1" applyFill="1" applyBorder="1"/>
    <xf numFmtId="4" fontId="10" fillId="33" borderId="8" xfId="0" applyNumberFormat="1" applyFont="1" applyFill="1" applyBorder="1"/>
    <xf numFmtId="0" fontId="0" fillId="0" borderId="0" xfId="0" applyAlignment="1">
      <alignment horizontal="left"/>
    </xf>
    <xf numFmtId="0" fontId="11" fillId="0" borderId="0" xfId="43" applyFont="1" applyAlignment="1"/>
    <xf numFmtId="0" fontId="4" fillId="0" borderId="0" xfId="43" applyFont="1" applyAlignment="1"/>
    <xf numFmtId="0" fontId="14" fillId="0" borderId="0" xfId="43"/>
    <xf numFmtId="0" fontId="2" fillId="0" borderId="0" xfId="43" applyFont="1"/>
    <xf numFmtId="0" fontId="5" fillId="0" borderId="0" xfId="43" applyFont="1" applyAlignment="1"/>
    <xf numFmtId="2" fontId="6" fillId="0" borderId="0" xfId="43" applyNumberFormat="1" applyFont="1" applyAlignment="1">
      <alignment horizontal="centerContinuous"/>
    </xf>
    <xf numFmtId="0" fontId="4" fillId="0" borderId="1" xfId="43" applyFont="1" applyBorder="1" applyAlignment="1"/>
    <xf numFmtId="0" fontId="4" fillId="0" borderId="3" xfId="43" applyFont="1" applyBorder="1" applyAlignment="1"/>
    <xf numFmtId="0" fontId="4" fillId="0" borderId="5" xfId="43" applyFont="1" applyBorder="1" applyAlignment="1"/>
    <xf numFmtId="0" fontId="1" fillId="0" borderId="6" xfId="43" applyNumberFormat="1" applyFont="1" applyBorder="1" applyAlignment="1">
      <alignment horizontal="center"/>
    </xf>
    <xf numFmtId="0" fontId="10" fillId="0" borderId="6" xfId="43" applyFont="1" applyBorder="1" applyAlignment="1">
      <alignment horizontal="center"/>
    </xf>
    <xf numFmtId="0" fontId="10" fillId="0" borderId="6" xfId="43" applyFont="1" applyBorder="1" applyAlignment="1">
      <alignment horizontal="center" wrapText="1"/>
    </xf>
    <xf numFmtId="0" fontId="7" fillId="0" borderId="2" xfId="43" applyFont="1" applyBorder="1"/>
    <xf numFmtId="4" fontId="4" fillId="0" borderId="2" xfId="43" applyNumberFormat="1" applyFont="1" applyBorder="1"/>
    <xf numFmtId="4" fontId="14" fillId="0" borderId="0" xfId="43" applyNumberFormat="1"/>
    <xf numFmtId="4" fontId="14" fillId="0" borderId="2" xfId="43" applyNumberFormat="1" applyBorder="1"/>
    <xf numFmtId="4" fontId="14" fillId="0" borderId="10" xfId="43" applyNumberFormat="1" applyBorder="1"/>
    <xf numFmtId="0" fontId="3" fillId="0" borderId="7" xfId="43" applyFont="1" applyBorder="1" applyAlignment="1">
      <alignment vertical="top"/>
    </xf>
    <xf numFmtId="4" fontId="1" fillId="0" borderId="7" xfId="43" quotePrefix="1" applyNumberFormat="1" applyFont="1" applyBorder="1" applyAlignment="1">
      <alignment horizontal="right"/>
    </xf>
    <xf numFmtId="4" fontId="10" fillId="0" borderId="11" xfId="43" applyNumberFormat="1" applyFont="1" applyBorder="1"/>
    <xf numFmtId="4" fontId="10" fillId="0" borderId="7" xfId="43" applyNumberFormat="1" applyFont="1" applyBorder="1"/>
    <xf numFmtId="4" fontId="10" fillId="0" borderId="12" xfId="43" applyNumberFormat="1" applyFont="1" applyBorder="1"/>
    <xf numFmtId="0" fontId="3" fillId="0" borderId="7" xfId="43" applyFont="1" applyBorder="1"/>
    <xf numFmtId="0" fontId="9" fillId="0" borderId="4" xfId="43" applyFont="1" applyBorder="1" applyAlignment="1">
      <alignment horizontal="left"/>
    </xf>
    <xf numFmtId="4" fontId="10" fillId="0" borderId="0" xfId="43" applyNumberFormat="1" applyFont="1"/>
    <xf numFmtId="4" fontId="10" fillId="0" borderId="4" xfId="43" applyNumberFormat="1" applyFont="1" applyBorder="1"/>
    <xf numFmtId="4" fontId="10" fillId="0" borderId="13" xfId="43" applyNumberFormat="1" applyFont="1" applyBorder="1"/>
    <xf numFmtId="0" fontId="2" fillId="0" borderId="7" xfId="43" applyFont="1" applyBorder="1"/>
    <xf numFmtId="0" fontId="1" fillId="0" borderId="7" xfId="43" applyFont="1" applyBorder="1"/>
    <xf numFmtId="0" fontId="10" fillId="0" borderId="7" xfId="43" applyFont="1" applyBorder="1"/>
    <xf numFmtId="0" fontId="7" fillId="0" borderId="4" xfId="43" applyFont="1" applyBorder="1"/>
    <xf numFmtId="0" fontId="8" fillId="0" borderId="7" xfId="43" applyFont="1" applyBorder="1"/>
    <xf numFmtId="0" fontId="8" fillId="0" borderId="9" xfId="43" applyFont="1" applyBorder="1"/>
    <xf numFmtId="0" fontId="7" fillId="0" borderId="4" xfId="43" applyFont="1" applyBorder="1" applyAlignment="1">
      <alignment horizontal="left"/>
    </xf>
    <xf numFmtId="0" fontId="2" fillId="0" borderId="8" xfId="43" applyFont="1" applyBorder="1" applyAlignment="1">
      <alignment horizontal="left"/>
    </xf>
    <xf numFmtId="4" fontId="1" fillId="0" borderId="8" xfId="43" quotePrefix="1" applyNumberFormat="1" applyFont="1" applyBorder="1" applyAlignment="1">
      <alignment horizontal="right"/>
    </xf>
    <xf numFmtId="4" fontId="10" fillId="0" borderId="6" xfId="43" applyNumberFormat="1" applyFont="1" applyBorder="1"/>
    <xf numFmtId="4" fontId="10" fillId="0" borderId="4" xfId="0" applyNumberFormat="1" applyFont="1" applyBorder="1"/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3" fillId="0" borderId="2" xfId="43" applyNumberFormat="1" applyFont="1" applyBorder="1" applyAlignment="1">
      <alignment horizontal="center" vertical="center" wrapText="1"/>
    </xf>
    <xf numFmtId="2" fontId="3" fillId="0" borderId="4" xfId="43" applyNumberFormat="1" applyFont="1" applyBorder="1" applyAlignment="1">
      <alignment horizontal="center" vertical="center" wrapText="1"/>
    </xf>
    <xf numFmtId="0" fontId="13" fillId="0" borderId="2" xfId="43" applyFont="1" applyBorder="1" applyAlignment="1">
      <alignment horizontal="center" vertical="center" wrapText="1"/>
    </xf>
    <xf numFmtId="0" fontId="13" fillId="0" borderId="4" xfId="43" applyFont="1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B37"/>
  <sheetViews>
    <sheetView workbookViewId="0">
      <selection activeCell="A21" sqref="A21"/>
    </sheetView>
  </sheetViews>
  <sheetFormatPr defaultRowHeight="14.4" x14ac:dyDescent="0.3"/>
  <cols>
    <col min="1" max="1" width="86" customWidth="1"/>
    <col min="2" max="2" width="19.5546875" customWidth="1"/>
  </cols>
  <sheetData>
    <row r="1" spans="1:2" x14ac:dyDescent="0.3">
      <c r="A1" s="1"/>
      <c r="B1" s="2"/>
    </row>
    <row r="2" spans="1:2" ht="19.2" x14ac:dyDescent="0.35">
      <c r="A2" s="11" t="s">
        <v>0</v>
      </c>
      <c r="B2" s="10"/>
    </row>
    <row r="3" spans="1:2" x14ac:dyDescent="0.3">
      <c r="B3" s="2"/>
    </row>
    <row r="4" spans="1:2" ht="17.399999999999999" x14ac:dyDescent="0.3">
      <c r="A4" s="9" t="s">
        <v>40</v>
      </c>
      <c r="B4" s="9"/>
    </row>
    <row r="5" spans="1:2" ht="18" thickBot="1" x14ac:dyDescent="0.35">
      <c r="A5" s="3"/>
      <c r="B5" s="2"/>
    </row>
    <row r="6" spans="1:2" ht="15" thickTop="1" x14ac:dyDescent="0.3">
      <c r="A6" s="4"/>
      <c r="B6" s="86" t="s">
        <v>37</v>
      </c>
    </row>
    <row r="7" spans="1:2" x14ac:dyDescent="0.3">
      <c r="A7" s="5"/>
      <c r="B7" s="87"/>
    </row>
    <row r="8" spans="1:2" x14ac:dyDescent="0.3">
      <c r="A8" s="5"/>
      <c r="B8" s="87"/>
    </row>
    <row r="9" spans="1:2" ht="15" thickBot="1" x14ac:dyDescent="0.35">
      <c r="A9" s="6"/>
      <c r="B9" s="7"/>
    </row>
    <row r="10" spans="1:2" ht="16.2" thickTop="1" x14ac:dyDescent="0.3">
      <c r="A10" s="12" t="s">
        <v>1</v>
      </c>
      <c r="B10" s="8"/>
    </row>
    <row r="11" spans="1:2" x14ac:dyDescent="0.3">
      <c r="A11" s="13" t="s">
        <v>2</v>
      </c>
      <c r="B11" s="40">
        <f>B14+B15</f>
        <v>2601383791</v>
      </c>
    </row>
    <row r="12" spans="1:2" x14ac:dyDescent="0.3">
      <c r="A12" s="14" t="s">
        <v>3</v>
      </c>
      <c r="B12" s="40">
        <f>SUM(B19:B28)</f>
        <v>100596212424</v>
      </c>
    </row>
    <row r="13" spans="1:2" ht="15.6" x14ac:dyDescent="0.3">
      <c r="A13" s="15" t="s">
        <v>4</v>
      </c>
      <c r="B13" s="40"/>
    </row>
    <row r="14" spans="1:2" x14ac:dyDescent="0.3">
      <c r="A14" s="20" t="s">
        <v>26</v>
      </c>
      <c r="B14" s="40">
        <v>609349000</v>
      </c>
    </row>
    <row r="15" spans="1:2" x14ac:dyDescent="0.3">
      <c r="A15" s="20" t="s">
        <v>5</v>
      </c>
      <c r="B15" s="40">
        <f>B16+B17</f>
        <v>1992034791</v>
      </c>
    </row>
    <row r="16" spans="1:2" x14ac:dyDescent="0.3">
      <c r="A16" s="20" t="s">
        <v>6</v>
      </c>
      <c r="B16" s="40">
        <v>1845034791</v>
      </c>
    </row>
    <row r="17" spans="1:2" x14ac:dyDescent="0.3">
      <c r="A17" s="20" t="s">
        <v>7</v>
      </c>
      <c r="B17" s="40">
        <v>147000000</v>
      </c>
    </row>
    <row r="18" spans="1:2" ht="15.6" x14ac:dyDescent="0.3">
      <c r="A18" s="19" t="s">
        <v>8</v>
      </c>
      <c r="B18" s="40"/>
    </row>
    <row r="19" spans="1:2" x14ac:dyDescent="0.3">
      <c r="A19" s="20" t="s">
        <v>35</v>
      </c>
      <c r="B19" s="40">
        <v>40250000000</v>
      </c>
    </row>
    <row r="20" spans="1:2" x14ac:dyDescent="0.3">
      <c r="A20" s="20" t="s">
        <v>10</v>
      </c>
      <c r="B20" s="40">
        <v>11914899360</v>
      </c>
    </row>
    <row r="21" spans="1:2" x14ac:dyDescent="0.3">
      <c r="A21" s="20" t="s">
        <v>11</v>
      </c>
      <c r="B21" s="40">
        <v>2738194000</v>
      </c>
    </row>
    <row r="22" spans="1:2" x14ac:dyDescent="0.3">
      <c r="A22" s="20" t="s">
        <v>12</v>
      </c>
      <c r="B22" s="40">
        <v>11000000000</v>
      </c>
    </row>
    <row r="23" spans="1:2" x14ac:dyDescent="0.3">
      <c r="A23" s="20" t="s">
        <v>13</v>
      </c>
      <c r="B23" s="40">
        <v>21000000000</v>
      </c>
    </row>
    <row r="24" spans="1:2" x14ac:dyDescent="0.3">
      <c r="A24" s="20" t="s">
        <v>14</v>
      </c>
      <c r="B24" s="40">
        <v>4089217866</v>
      </c>
    </row>
    <row r="25" spans="1:2" x14ac:dyDescent="0.3">
      <c r="A25" s="20" t="s">
        <v>15</v>
      </c>
      <c r="B25" s="40">
        <v>400000000</v>
      </c>
    </row>
    <row r="26" spans="1:2" x14ac:dyDescent="0.3">
      <c r="A26" s="21" t="s">
        <v>16</v>
      </c>
      <c r="B26" s="40">
        <v>3700000000</v>
      </c>
    </row>
    <row r="27" spans="1:2" x14ac:dyDescent="0.3">
      <c r="A27" s="20" t="s">
        <v>17</v>
      </c>
      <c r="B27" s="40">
        <v>5025101198</v>
      </c>
    </row>
    <row r="28" spans="1:2" x14ac:dyDescent="0.3">
      <c r="A28" s="20" t="s">
        <v>18</v>
      </c>
      <c r="B28" s="40">
        <v>478800000</v>
      </c>
    </row>
    <row r="29" spans="1:2" ht="15.6" x14ac:dyDescent="0.3">
      <c r="A29" s="22" t="s">
        <v>19</v>
      </c>
      <c r="B29" s="40"/>
    </row>
    <row r="30" spans="1:2" x14ac:dyDescent="0.3">
      <c r="A30" s="20" t="s">
        <v>20</v>
      </c>
      <c r="B30" s="40">
        <v>2903716633</v>
      </c>
    </row>
    <row r="31" spans="1:2" x14ac:dyDescent="0.3">
      <c r="A31" s="20" t="s">
        <v>25</v>
      </c>
      <c r="B31" s="40">
        <v>1637263654</v>
      </c>
    </row>
    <row r="32" spans="1:2" x14ac:dyDescent="0.3">
      <c r="A32" s="20" t="s">
        <v>21</v>
      </c>
      <c r="B32" s="40">
        <v>29000725</v>
      </c>
    </row>
    <row r="33" spans="1:2" x14ac:dyDescent="0.3">
      <c r="A33" s="20" t="s">
        <v>22</v>
      </c>
      <c r="B33" s="40">
        <v>2183016988</v>
      </c>
    </row>
    <row r="34" spans="1:2" x14ac:dyDescent="0.3">
      <c r="A34" s="20" t="s">
        <v>36</v>
      </c>
      <c r="B34" s="40">
        <v>717055374</v>
      </c>
    </row>
    <row r="35" spans="1:2" x14ac:dyDescent="0.3">
      <c r="A35" s="16" t="s">
        <v>23</v>
      </c>
      <c r="B35" s="40">
        <v>2172316896</v>
      </c>
    </row>
    <row r="36" spans="1:2" ht="15" thickBot="1" x14ac:dyDescent="0.35">
      <c r="A36" s="23" t="s">
        <v>24</v>
      </c>
      <c r="B36" s="41">
        <v>155000000</v>
      </c>
    </row>
    <row r="37" spans="1:2" ht="15" thickTop="1" x14ac:dyDescent="0.3"/>
  </sheetData>
  <mergeCells count="1">
    <mergeCell ref="B6:B8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H37"/>
  <sheetViews>
    <sheetView workbookViewId="0">
      <selection sqref="A1:F37"/>
    </sheetView>
  </sheetViews>
  <sheetFormatPr defaultRowHeight="14.4" x14ac:dyDescent="0.3"/>
  <cols>
    <col min="1" max="1" width="82.6640625" customWidth="1"/>
    <col min="2" max="2" width="19.5546875" customWidth="1"/>
    <col min="3" max="6" width="20.6640625" customWidth="1"/>
    <col min="8" max="8" width="17" bestFit="1" customWidth="1"/>
  </cols>
  <sheetData>
    <row r="1" spans="1:6" x14ac:dyDescent="0.3">
      <c r="A1" s="1"/>
      <c r="B1" s="2"/>
      <c r="C1" s="2"/>
    </row>
    <row r="2" spans="1:6" ht="19.2" x14ac:dyDescent="0.35">
      <c r="A2" s="11" t="s">
        <v>0</v>
      </c>
      <c r="B2" s="10"/>
      <c r="C2" s="10"/>
    </row>
    <row r="3" spans="1:6" x14ac:dyDescent="0.3">
      <c r="B3" s="2"/>
      <c r="C3" s="2"/>
    </row>
    <row r="4" spans="1:6" ht="17.399999999999999" x14ac:dyDescent="0.3">
      <c r="A4" s="9" t="s">
        <v>41</v>
      </c>
      <c r="B4" s="9"/>
      <c r="C4" s="9"/>
    </row>
    <row r="5" spans="1:6" ht="18" thickBot="1" x14ac:dyDescent="0.35">
      <c r="A5" s="3"/>
      <c r="B5" s="2"/>
      <c r="C5" s="2"/>
    </row>
    <row r="6" spans="1:6" ht="15.15" customHeight="1" thickTop="1" x14ac:dyDescent="0.3">
      <c r="A6" s="4"/>
      <c r="B6" s="86" t="s">
        <v>37</v>
      </c>
      <c r="C6" s="86" t="s">
        <v>27</v>
      </c>
      <c r="D6" s="88" t="s">
        <v>30</v>
      </c>
      <c r="E6" s="88" t="s">
        <v>28</v>
      </c>
      <c r="F6" s="88" t="s">
        <v>29</v>
      </c>
    </row>
    <row r="7" spans="1:6" x14ac:dyDescent="0.3">
      <c r="A7" s="5"/>
      <c r="B7" s="87"/>
      <c r="C7" s="87"/>
      <c r="D7" s="89"/>
      <c r="E7" s="89"/>
      <c r="F7" s="89"/>
    </row>
    <row r="8" spans="1:6" ht="29.1" customHeight="1" x14ac:dyDescent="0.3">
      <c r="A8" s="5"/>
      <c r="B8" s="87"/>
      <c r="C8" s="87"/>
      <c r="D8" s="89"/>
      <c r="E8" s="89"/>
      <c r="F8" s="89"/>
    </row>
    <row r="9" spans="1:6" ht="15" thickBot="1" x14ac:dyDescent="0.35">
      <c r="A9" s="6"/>
      <c r="B9" s="7"/>
      <c r="C9" s="24" t="s">
        <v>42</v>
      </c>
      <c r="D9" s="32" t="s">
        <v>42</v>
      </c>
      <c r="E9" s="33" t="s">
        <v>42</v>
      </c>
      <c r="F9" s="32" t="s">
        <v>42</v>
      </c>
    </row>
    <row r="10" spans="1:6" ht="16.2" thickTop="1" x14ac:dyDescent="0.3">
      <c r="A10" s="12" t="s">
        <v>1</v>
      </c>
      <c r="B10" s="8"/>
      <c r="C10" s="8"/>
      <c r="E10" s="26"/>
      <c r="F10" s="25"/>
    </row>
    <row r="11" spans="1:6" x14ac:dyDescent="0.3">
      <c r="A11" s="13" t="s">
        <v>2</v>
      </c>
      <c r="B11" s="40">
        <f>B14+B15</f>
        <v>8037837346</v>
      </c>
      <c r="C11" s="40">
        <f>C14+C15</f>
        <v>8037837346</v>
      </c>
      <c r="D11" s="27"/>
      <c r="E11" s="17"/>
      <c r="F11" s="38">
        <f>C11+D11</f>
        <v>8037837346</v>
      </c>
    </row>
    <row r="12" spans="1:6" x14ac:dyDescent="0.3">
      <c r="A12" s="14" t="s">
        <v>3</v>
      </c>
      <c r="B12" s="40">
        <f>SUM(B19:B28)</f>
        <v>103642741112</v>
      </c>
      <c r="C12" s="40">
        <f>C19+C20+C21+C22+C23+C24+C25+C26+C27+C28</f>
        <v>103642741112</v>
      </c>
      <c r="D12" s="35">
        <f>D27+D24+D28</f>
        <v>1508396972.2799997</v>
      </c>
      <c r="E12" s="36"/>
      <c r="F12" s="38">
        <f>C12+D12</f>
        <v>105151138084.28</v>
      </c>
    </row>
    <row r="13" spans="1:6" ht="15.6" x14ac:dyDescent="0.3">
      <c r="A13" s="15" t="s">
        <v>4</v>
      </c>
      <c r="B13" s="40"/>
      <c r="C13" s="40"/>
      <c r="D13" s="28"/>
      <c r="E13" s="30"/>
      <c r="F13" s="38"/>
    </row>
    <row r="14" spans="1:6" ht="15" customHeight="1" x14ac:dyDescent="0.3">
      <c r="A14" s="16" t="s">
        <v>26</v>
      </c>
      <c r="B14" s="40">
        <v>610000000</v>
      </c>
      <c r="C14" s="40">
        <v>610000000</v>
      </c>
      <c r="D14" s="27"/>
      <c r="E14" s="17"/>
      <c r="F14" s="38">
        <f t="shared" ref="F14:F17" si="0">C14+D14</f>
        <v>610000000</v>
      </c>
    </row>
    <row r="15" spans="1:6" ht="15" customHeight="1" x14ac:dyDescent="0.3">
      <c r="A15" s="18" t="s">
        <v>5</v>
      </c>
      <c r="B15" s="40">
        <f>B16+B17</f>
        <v>7427837346</v>
      </c>
      <c r="C15" s="40">
        <f>C16+C17</f>
        <v>7427837346</v>
      </c>
      <c r="D15" s="27"/>
      <c r="E15" s="17"/>
      <c r="F15" s="38">
        <f t="shared" si="0"/>
        <v>7427837346</v>
      </c>
    </row>
    <row r="16" spans="1:6" ht="15" customHeight="1" x14ac:dyDescent="0.3">
      <c r="A16" s="17" t="s">
        <v>6</v>
      </c>
      <c r="B16" s="40">
        <v>7280837346</v>
      </c>
      <c r="C16" s="40">
        <v>7280837346</v>
      </c>
      <c r="D16" s="27"/>
      <c r="E16" s="17"/>
      <c r="F16" s="38">
        <f t="shared" si="0"/>
        <v>7280837346</v>
      </c>
    </row>
    <row r="17" spans="1:8" ht="15" customHeight="1" x14ac:dyDescent="0.3">
      <c r="A17" s="17" t="s">
        <v>7</v>
      </c>
      <c r="B17" s="40">
        <v>147000000</v>
      </c>
      <c r="C17" s="40">
        <v>147000000</v>
      </c>
      <c r="D17" s="27"/>
      <c r="E17" s="17"/>
      <c r="F17" s="38">
        <f t="shared" si="0"/>
        <v>147000000</v>
      </c>
    </row>
    <row r="18" spans="1:8" ht="15.6" x14ac:dyDescent="0.3">
      <c r="A18" s="19" t="s">
        <v>8</v>
      </c>
      <c r="B18" s="40"/>
      <c r="C18" s="40"/>
      <c r="D18" s="27"/>
      <c r="E18" s="17"/>
      <c r="F18" s="38"/>
    </row>
    <row r="19" spans="1:8" ht="15" customHeight="1" x14ac:dyDescent="0.3">
      <c r="A19" s="20" t="s">
        <v>35</v>
      </c>
      <c r="B19" s="40">
        <v>40140000000</v>
      </c>
      <c r="C19" s="40">
        <v>40140000000</v>
      </c>
      <c r="D19" s="27"/>
      <c r="E19" s="17"/>
      <c r="F19" s="38">
        <f t="shared" ref="F19:F26" si="1">C19+D19</f>
        <v>40140000000</v>
      </c>
    </row>
    <row r="20" spans="1:8" ht="15" customHeight="1" x14ac:dyDescent="0.3">
      <c r="A20" s="20" t="s">
        <v>10</v>
      </c>
      <c r="B20" s="40">
        <v>11684740353</v>
      </c>
      <c r="C20" s="40">
        <v>11684740353</v>
      </c>
      <c r="D20" s="27"/>
      <c r="E20" s="17"/>
      <c r="F20" s="38">
        <f t="shared" si="1"/>
        <v>11684740353</v>
      </c>
    </row>
    <row r="21" spans="1:8" ht="15" customHeight="1" x14ac:dyDescent="0.3">
      <c r="A21" s="20" t="s">
        <v>11</v>
      </c>
      <c r="B21" s="40">
        <v>2200000000</v>
      </c>
      <c r="C21" s="40">
        <v>2200000000</v>
      </c>
      <c r="D21" s="27"/>
      <c r="E21" s="17"/>
      <c r="F21" s="38">
        <f t="shared" si="1"/>
        <v>2200000000</v>
      </c>
    </row>
    <row r="22" spans="1:8" ht="15" customHeight="1" x14ac:dyDescent="0.3">
      <c r="A22" s="20" t="s">
        <v>12</v>
      </c>
      <c r="B22" s="40">
        <v>7500000000</v>
      </c>
      <c r="C22" s="40">
        <v>7500000000</v>
      </c>
      <c r="D22" s="27"/>
      <c r="E22" s="17"/>
      <c r="F22" s="38">
        <f t="shared" si="1"/>
        <v>7500000000</v>
      </c>
    </row>
    <row r="23" spans="1:8" ht="15" customHeight="1" x14ac:dyDescent="0.3">
      <c r="A23" s="20" t="s">
        <v>13</v>
      </c>
      <c r="B23" s="40">
        <v>21820000000</v>
      </c>
      <c r="C23" s="40">
        <v>21820000000</v>
      </c>
      <c r="D23" s="27"/>
      <c r="E23" s="17"/>
      <c r="F23" s="38">
        <f t="shared" si="1"/>
        <v>21820000000</v>
      </c>
    </row>
    <row r="24" spans="1:8" ht="15" customHeight="1" x14ac:dyDescent="0.3">
      <c r="A24" s="20" t="s">
        <v>14</v>
      </c>
      <c r="B24" s="40">
        <v>9490245467</v>
      </c>
      <c r="C24" s="40">
        <v>9490245467</v>
      </c>
      <c r="D24" s="35">
        <f>F24-C24</f>
        <v>1193000000</v>
      </c>
      <c r="E24" s="17"/>
      <c r="F24" s="38">
        <v>10683245467</v>
      </c>
      <c r="H24" s="34"/>
    </row>
    <row r="25" spans="1:8" ht="15" customHeight="1" x14ac:dyDescent="0.3">
      <c r="A25" s="20" t="s">
        <v>15</v>
      </c>
      <c r="B25" s="40">
        <v>400000000</v>
      </c>
      <c r="C25" s="40">
        <v>400000000</v>
      </c>
      <c r="D25" s="36"/>
      <c r="E25" s="17"/>
      <c r="F25" s="38">
        <f t="shared" si="1"/>
        <v>400000000</v>
      </c>
    </row>
    <row r="26" spans="1:8" ht="15" customHeight="1" x14ac:dyDescent="0.3">
      <c r="A26" s="21" t="s">
        <v>16</v>
      </c>
      <c r="B26" s="40">
        <v>4700000000</v>
      </c>
      <c r="C26" s="40">
        <v>4700000000</v>
      </c>
      <c r="D26" s="35"/>
      <c r="E26" s="17"/>
      <c r="F26" s="38">
        <f t="shared" si="1"/>
        <v>4700000000</v>
      </c>
    </row>
    <row r="27" spans="1:8" ht="15" customHeight="1" x14ac:dyDescent="0.3">
      <c r="A27" s="20" t="s">
        <v>17</v>
      </c>
      <c r="B27" s="40">
        <v>5228955292</v>
      </c>
      <c r="C27" s="40">
        <v>5228955292</v>
      </c>
      <c r="D27" s="35">
        <f>+F27-C27</f>
        <v>247360972.27999973</v>
      </c>
      <c r="E27" s="17"/>
      <c r="F27" s="38">
        <v>5476316264.2799997</v>
      </c>
    </row>
    <row r="28" spans="1:8" ht="15" customHeight="1" x14ac:dyDescent="0.3">
      <c r="A28" s="20" t="s">
        <v>18</v>
      </c>
      <c r="B28" s="40">
        <v>478800000</v>
      </c>
      <c r="C28" s="40">
        <v>478800000</v>
      </c>
      <c r="D28" s="35">
        <f>+F28-C28</f>
        <v>68036000</v>
      </c>
      <c r="E28" s="17"/>
      <c r="F28" s="38">
        <v>546836000</v>
      </c>
    </row>
    <row r="29" spans="1:8" ht="15.6" x14ac:dyDescent="0.3">
      <c r="A29" s="22" t="s">
        <v>19</v>
      </c>
      <c r="B29" s="40"/>
      <c r="C29" s="40"/>
      <c r="D29" s="27"/>
      <c r="E29" s="17"/>
      <c r="F29" s="38"/>
    </row>
    <row r="30" spans="1:8" ht="15" customHeight="1" x14ac:dyDescent="0.3">
      <c r="A30" s="20" t="s">
        <v>20</v>
      </c>
      <c r="B30" s="40">
        <v>3205172032</v>
      </c>
      <c r="C30" s="40">
        <v>3205172032</v>
      </c>
      <c r="D30" s="35">
        <f>+F30-C30</f>
        <v>17920000</v>
      </c>
      <c r="E30" s="17"/>
      <c r="F30" s="38">
        <v>3223092032</v>
      </c>
    </row>
    <row r="31" spans="1:8" ht="15" customHeight="1" x14ac:dyDescent="0.3">
      <c r="A31" s="20" t="s">
        <v>25</v>
      </c>
      <c r="B31" s="40">
        <v>1789758491</v>
      </c>
      <c r="C31" s="40">
        <v>1789758491</v>
      </c>
      <c r="D31" s="35">
        <f>+F31-C31</f>
        <v>5412800</v>
      </c>
      <c r="E31" s="17"/>
      <c r="F31" s="38">
        <v>1795171291</v>
      </c>
    </row>
    <row r="32" spans="1:8" ht="15" customHeight="1" x14ac:dyDescent="0.3">
      <c r="A32" s="20" t="s">
        <v>21</v>
      </c>
      <c r="B32" s="40">
        <v>47430414</v>
      </c>
      <c r="C32" s="40">
        <v>47430414</v>
      </c>
      <c r="D32" s="35"/>
      <c r="E32" s="17"/>
      <c r="F32" s="38">
        <f t="shared" ref="F32:F36" si="2">C32+D32</f>
        <v>47430414</v>
      </c>
    </row>
    <row r="33" spans="1:8" ht="15" customHeight="1" x14ac:dyDescent="0.3">
      <c r="A33" s="20" t="s">
        <v>43</v>
      </c>
      <c r="B33" s="40">
        <v>192470400</v>
      </c>
      <c r="C33" s="40">
        <v>192470400</v>
      </c>
      <c r="D33" s="35"/>
      <c r="E33" s="17"/>
      <c r="F33" s="38">
        <f t="shared" si="2"/>
        <v>192470400</v>
      </c>
    </row>
    <row r="34" spans="1:8" ht="15" customHeight="1" x14ac:dyDescent="0.3">
      <c r="A34" s="20" t="s">
        <v>44</v>
      </c>
      <c r="B34" s="40">
        <v>3008948033</v>
      </c>
      <c r="C34" s="40">
        <v>3008948033</v>
      </c>
      <c r="D34" s="35"/>
      <c r="E34" s="17"/>
      <c r="F34" s="38">
        <f t="shared" si="2"/>
        <v>3008948033</v>
      </c>
    </row>
    <row r="35" spans="1:8" ht="15" customHeight="1" x14ac:dyDescent="0.3">
      <c r="A35" s="16" t="s">
        <v>23</v>
      </c>
      <c r="B35" s="40">
        <v>8722534826</v>
      </c>
      <c r="C35" s="40">
        <v>8722534826</v>
      </c>
      <c r="D35" s="35">
        <f>+F35-C35</f>
        <v>9942800</v>
      </c>
      <c r="E35" s="17"/>
      <c r="F35" s="38">
        <v>8732477626</v>
      </c>
    </row>
    <row r="36" spans="1:8" ht="15" customHeight="1" thickBot="1" x14ac:dyDescent="0.35">
      <c r="A36" s="23" t="s">
        <v>24</v>
      </c>
      <c r="B36" s="41">
        <v>0</v>
      </c>
      <c r="C36" s="41">
        <v>0</v>
      </c>
      <c r="D36" s="37">
        <v>224028172.28</v>
      </c>
      <c r="E36" s="31"/>
      <c r="F36" s="39">
        <f t="shared" si="2"/>
        <v>224028172.28</v>
      </c>
      <c r="H36" s="29"/>
    </row>
    <row r="37" spans="1:8" ht="15" thickTop="1" x14ac:dyDescent="0.3">
      <c r="D37" s="29"/>
      <c r="H37" s="29"/>
    </row>
  </sheetData>
  <mergeCells count="5">
    <mergeCell ref="C6:C8"/>
    <mergeCell ref="D6:D8"/>
    <mergeCell ref="E6:E8"/>
    <mergeCell ref="F6:F8"/>
    <mergeCell ref="B6:B8"/>
  </mergeCells>
  <pageMargins left="0.70866141732283472" right="0.70866141732283472" top="0.78740157480314965" bottom="0.78740157480314965" header="0.31496062992125984" footer="0.31496062992125984"/>
  <pageSetup paperSize="9" scale="71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H37"/>
  <sheetViews>
    <sheetView workbookViewId="0">
      <selection activeCell="C32" sqref="C32"/>
    </sheetView>
  </sheetViews>
  <sheetFormatPr defaultRowHeight="14.4" x14ac:dyDescent="0.3"/>
  <cols>
    <col min="1" max="1" width="82.6640625" customWidth="1"/>
    <col min="2" max="2" width="21.21875" customWidth="1"/>
    <col min="3" max="3" width="30.88671875" customWidth="1"/>
    <col min="4" max="4" width="25.33203125" customWidth="1"/>
    <col min="5" max="5" width="18.6640625" customWidth="1"/>
    <col min="6" max="6" width="20.109375" customWidth="1"/>
    <col min="8" max="8" width="10.88671875" bestFit="1" customWidth="1"/>
  </cols>
  <sheetData>
    <row r="1" spans="1:6" x14ac:dyDescent="0.3">
      <c r="A1" s="1"/>
      <c r="B1" s="2"/>
    </row>
    <row r="2" spans="1:6" ht="19.2" x14ac:dyDescent="0.35">
      <c r="A2" s="48" t="s">
        <v>0</v>
      </c>
      <c r="B2" s="49"/>
      <c r="C2" s="50"/>
      <c r="D2" s="50"/>
      <c r="E2" s="50"/>
      <c r="F2" s="50"/>
    </row>
    <row r="3" spans="1:6" x14ac:dyDescent="0.3">
      <c r="A3" s="50"/>
      <c r="B3" s="51"/>
      <c r="C3" s="50"/>
      <c r="D3" s="50"/>
      <c r="E3" s="50"/>
      <c r="F3" s="50"/>
    </row>
    <row r="4" spans="1:6" ht="17.399999999999999" x14ac:dyDescent="0.3">
      <c r="A4" s="52" t="s">
        <v>41</v>
      </c>
      <c r="B4" s="52"/>
      <c r="C4" s="50"/>
      <c r="D4" s="50"/>
      <c r="E4" s="50"/>
      <c r="F4" s="50"/>
    </row>
    <row r="5" spans="1:6" ht="18" thickBot="1" x14ac:dyDescent="0.35">
      <c r="A5" s="53"/>
      <c r="B5" s="51"/>
      <c r="C5" s="50"/>
      <c r="D5" s="50"/>
      <c r="E5" s="50"/>
      <c r="F5" s="50"/>
    </row>
    <row r="6" spans="1:6" ht="15" customHeight="1" thickTop="1" x14ac:dyDescent="0.3">
      <c r="A6" s="54"/>
      <c r="B6" s="90" t="s">
        <v>27</v>
      </c>
      <c r="C6" s="92" t="s">
        <v>38</v>
      </c>
      <c r="D6" s="92" t="s">
        <v>28</v>
      </c>
      <c r="E6" s="92" t="s">
        <v>32</v>
      </c>
      <c r="F6" s="92" t="s">
        <v>29</v>
      </c>
    </row>
    <row r="7" spans="1:6" x14ac:dyDescent="0.3">
      <c r="A7" s="55"/>
      <c r="B7" s="91"/>
      <c r="C7" s="93"/>
      <c r="D7" s="93"/>
      <c r="E7" s="93" t="s">
        <v>31</v>
      </c>
      <c r="F7" s="93"/>
    </row>
    <row r="8" spans="1:6" ht="24.75" customHeight="1" x14ac:dyDescent="0.3">
      <c r="A8" s="55"/>
      <c r="B8" s="91"/>
      <c r="C8" s="93"/>
      <c r="D8" s="93"/>
      <c r="E8" s="93"/>
      <c r="F8" s="93"/>
    </row>
    <row r="9" spans="1:6" ht="21" customHeight="1" thickBot="1" x14ac:dyDescent="0.35">
      <c r="A9" s="56"/>
      <c r="B9" s="57" t="s">
        <v>45</v>
      </c>
      <c r="C9" s="58" t="s">
        <v>45</v>
      </c>
      <c r="D9" s="59" t="s">
        <v>45</v>
      </c>
      <c r="E9" s="59" t="s">
        <v>45</v>
      </c>
      <c r="F9" s="58" t="s">
        <v>45</v>
      </c>
    </row>
    <row r="10" spans="1:6" ht="16.2" thickTop="1" x14ac:dyDescent="0.3">
      <c r="A10" s="60" t="s">
        <v>1</v>
      </c>
      <c r="B10" s="61"/>
      <c r="C10" s="62"/>
      <c r="D10" s="63"/>
      <c r="E10" s="64"/>
      <c r="F10" s="64"/>
    </row>
    <row r="11" spans="1:6" x14ac:dyDescent="0.3">
      <c r="A11" s="65" t="s">
        <v>2</v>
      </c>
      <c r="B11" s="66">
        <v>8037837346</v>
      </c>
      <c r="C11" s="67">
        <v>0</v>
      </c>
      <c r="D11" s="68"/>
      <c r="E11" s="69"/>
      <c r="F11" s="69">
        <f>+B11+C11+D11</f>
        <v>8037837346</v>
      </c>
    </row>
    <row r="12" spans="1:6" x14ac:dyDescent="0.3">
      <c r="A12" s="70" t="s">
        <v>3</v>
      </c>
      <c r="B12" s="67">
        <v>103639393751</v>
      </c>
      <c r="C12" s="67">
        <f>+C19+C20+C21+C22+C23+C24+C26+C25+C27+C28</f>
        <v>2284093504.7200003</v>
      </c>
      <c r="D12" s="68">
        <f>D27</f>
        <v>38569.96</v>
      </c>
      <c r="E12" s="69"/>
      <c r="F12" s="69">
        <f>+B12+C12+D12-E12</f>
        <v>105923525825.68001</v>
      </c>
    </row>
    <row r="13" spans="1:6" ht="15.6" x14ac:dyDescent="0.3">
      <c r="A13" s="71" t="s">
        <v>4</v>
      </c>
      <c r="B13" s="66"/>
      <c r="C13" s="72"/>
      <c r="D13" s="73"/>
      <c r="E13" s="74"/>
      <c r="F13" s="69"/>
    </row>
    <row r="14" spans="1:6" x14ac:dyDescent="0.3">
      <c r="A14" s="75" t="s">
        <v>26</v>
      </c>
      <c r="B14" s="66">
        <v>610000000</v>
      </c>
      <c r="C14" s="67"/>
      <c r="D14" s="68"/>
      <c r="E14" s="69"/>
      <c r="F14" s="69">
        <v>610000000</v>
      </c>
    </row>
    <row r="15" spans="1:6" x14ac:dyDescent="0.3">
      <c r="A15" s="76" t="s">
        <v>5</v>
      </c>
      <c r="B15" s="66">
        <v>7427837346</v>
      </c>
      <c r="C15" s="67"/>
      <c r="D15" s="68"/>
      <c r="E15" s="69"/>
      <c r="F15" s="69">
        <f>+B15+C15+D15+E15</f>
        <v>7427837346</v>
      </c>
    </row>
    <row r="16" spans="1:6" x14ac:dyDescent="0.3">
      <c r="A16" s="77" t="s">
        <v>6</v>
      </c>
      <c r="B16" s="66">
        <v>7280837346</v>
      </c>
      <c r="C16" s="67"/>
      <c r="D16" s="68"/>
      <c r="E16" s="69"/>
      <c r="F16" s="69">
        <f t="shared" ref="F16:F17" si="0">+B16+C16+D16+E16</f>
        <v>7280837346</v>
      </c>
    </row>
    <row r="17" spans="1:6" x14ac:dyDescent="0.3">
      <c r="A17" s="77" t="s">
        <v>7</v>
      </c>
      <c r="B17" s="66">
        <v>147000000</v>
      </c>
      <c r="C17" s="67"/>
      <c r="D17" s="68"/>
      <c r="E17" s="69"/>
      <c r="F17" s="69">
        <f t="shared" si="0"/>
        <v>147000000</v>
      </c>
    </row>
    <row r="18" spans="1:6" ht="15.6" x14ac:dyDescent="0.3">
      <c r="A18" s="78" t="s">
        <v>8</v>
      </c>
      <c r="B18" s="66"/>
      <c r="C18" s="67"/>
      <c r="D18" s="68"/>
      <c r="E18" s="69"/>
      <c r="F18" s="69"/>
    </row>
    <row r="19" spans="1:6" x14ac:dyDescent="0.3">
      <c r="A19" s="79" t="s">
        <v>35</v>
      </c>
      <c r="B19" s="66">
        <v>40140000000</v>
      </c>
      <c r="C19" s="67">
        <v>0</v>
      </c>
      <c r="D19" s="68"/>
      <c r="E19" s="69"/>
      <c r="F19" s="69">
        <v>40140000000</v>
      </c>
    </row>
    <row r="20" spans="1:6" x14ac:dyDescent="0.3">
      <c r="A20" s="79" t="s">
        <v>10</v>
      </c>
      <c r="B20" s="66">
        <v>11684740353</v>
      </c>
      <c r="C20" s="67">
        <v>0</v>
      </c>
      <c r="D20" s="68"/>
      <c r="E20" s="69"/>
      <c r="F20" s="69">
        <v>11684740353</v>
      </c>
    </row>
    <row r="21" spans="1:6" x14ac:dyDescent="0.3">
      <c r="A21" s="79" t="s">
        <v>11</v>
      </c>
      <c r="B21" s="66">
        <v>2200000000</v>
      </c>
      <c r="C21" s="67">
        <v>0</v>
      </c>
      <c r="D21" s="68"/>
      <c r="E21" s="69"/>
      <c r="F21" s="69">
        <v>2200000000</v>
      </c>
    </row>
    <row r="22" spans="1:6" x14ac:dyDescent="0.3">
      <c r="A22" s="77" t="s">
        <v>12</v>
      </c>
      <c r="B22" s="66">
        <v>7500000000</v>
      </c>
      <c r="C22" s="67">
        <v>700000000</v>
      </c>
      <c r="D22" s="68"/>
      <c r="E22" s="69"/>
      <c r="F22" s="69">
        <v>8200000000</v>
      </c>
    </row>
    <row r="23" spans="1:6" x14ac:dyDescent="0.3">
      <c r="A23" s="77" t="s">
        <v>13</v>
      </c>
      <c r="B23" s="66">
        <v>21820000000</v>
      </c>
      <c r="C23" s="67">
        <v>0</v>
      </c>
      <c r="D23" s="68"/>
      <c r="E23" s="69"/>
      <c r="F23" s="69">
        <v>21820000000</v>
      </c>
    </row>
    <row r="24" spans="1:6" x14ac:dyDescent="0.3">
      <c r="A24" s="79" t="s">
        <v>14</v>
      </c>
      <c r="B24" s="66">
        <v>9490245467</v>
      </c>
      <c r="C24" s="67">
        <v>1193000000</v>
      </c>
      <c r="D24" s="68"/>
      <c r="E24" s="69"/>
      <c r="F24" s="69">
        <v>10683245467</v>
      </c>
    </row>
    <row r="25" spans="1:6" x14ac:dyDescent="0.3">
      <c r="A25" s="79" t="s">
        <v>15</v>
      </c>
      <c r="B25" s="66">
        <v>400000000</v>
      </c>
      <c r="C25" s="67">
        <v>0</v>
      </c>
      <c r="D25" s="68"/>
      <c r="E25" s="69"/>
      <c r="F25" s="69">
        <v>400000000</v>
      </c>
    </row>
    <row r="26" spans="1:6" x14ac:dyDescent="0.3">
      <c r="A26" s="80" t="s">
        <v>16</v>
      </c>
      <c r="B26" s="66">
        <v>4700000000</v>
      </c>
      <c r="C26" s="67">
        <v>0</v>
      </c>
      <c r="D26" s="68"/>
      <c r="E26" s="69"/>
      <c r="F26" s="69">
        <v>4700000000</v>
      </c>
    </row>
    <row r="27" spans="1:6" x14ac:dyDescent="0.3">
      <c r="A27" s="79" t="s">
        <v>17</v>
      </c>
      <c r="B27" s="66">
        <v>5225607931</v>
      </c>
      <c r="C27" s="67">
        <f>F27-D27-B27</f>
        <v>323057504.72000027</v>
      </c>
      <c r="D27" s="68">
        <v>38569.96</v>
      </c>
      <c r="E27" s="69"/>
      <c r="F27" s="69">
        <v>5548704005.6800003</v>
      </c>
    </row>
    <row r="28" spans="1:6" x14ac:dyDescent="0.3">
      <c r="A28" s="79" t="s">
        <v>18</v>
      </c>
      <c r="B28" s="66">
        <v>478800000</v>
      </c>
      <c r="C28" s="67">
        <v>68036000</v>
      </c>
      <c r="D28" s="68"/>
      <c r="E28" s="69"/>
      <c r="F28" s="69">
        <v>546836000</v>
      </c>
    </row>
    <row r="29" spans="1:6" ht="15.6" x14ac:dyDescent="0.3">
      <c r="A29" s="81" t="s">
        <v>19</v>
      </c>
      <c r="B29" s="66"/>
      <c r="C29" s="67">
        <v>0</v>
      </c>
      <c r="D29" s="68"/>
      <c r="E29" s="69"/>
      <c r="F29" s="69"/>
    </row>
    <row r="30" spans="1:6" x14ac:dyDescent="0.3">
      <c r="A30" s="79" t="s">
        <v>20</v>
      </c>
      <c r="B30" s="66">
        <v>3202701655</v>
      </c>
      <c r="C30" s="67">
        <v>18161000</v>
      </c>
      <c r="D30" s="68"/>
      <c r="E30" s="69"/>
      <c r="F30" s="69">
        <v>3220862655</v>
      </c>
    </row>
    <row r="31" spans="1:6" x14ac:dyDescent="0.3">
      <c r="A31" s="79" t="s">
        <v>25</v>
      </c>
      <c r="B31" s="66">
        <v>1788918563</v>
      </c>
      <c r="C31" s="67">
        <v>5494740</v>
      </c>
      <c r="D31" s="68"/>
      <c r="E31" s="69"/>
      <c r="F31" s="69">
        <v>1794413303</v>
      </c>
    </row>
    <row r="32" spans="1:6" x14ac:dyDescent="0.3">
      <c r="A32" s="79" t="s">
        <v>21</v>
      </c>
      <c r="B32" s="66">
        <v>47393358</v>
      </c>
      <c r="C32" s="67">
        <v>3615</v>
      </c>
      <c r="D32" s="68"/>
      <c r="E32" s="69"/>
      <c r="F32" s="69">
        <v>47396973</v>
      </c>
    </row>
    <row r="33" spans="1:8" x14ac:dyDescent="0.3">
      <c r="A33" s="20" t="s">
        <v>43</v>
      </c>
      <c r="B33" s="66">
        <v>192470400</v>
      </c>
      <c r="C33" s="67">
        <v>187000</v>
      </c>
      <c r="D33" s="68"/>
      <c r="E33" s="69"/>
      <c r="F33" s="69">
        <v>192657400</v>
      </c>
    </row>
    <row r="34" spans="1:8" x14ac:dyDescent="0.3">
      <c r="A34" s="20" t="s">
        <v>44</v>
      </c>
      <c r="B34" s="66">
        <v>3006477656</v>
      </c>
      <c r="C34" s="67">
        <f>F34-B34</f>
        <v>54000</v>
      </c>
      <c r="D34" s="68"/>
      <c r="E34" s="69"/>
      <c r="F34" s="69">
        <v>3006531656</v>
      </c>
    </row>
    <row r="35" spans="1:8" x14ac:dyDescent="0.3">
      <c r="A35" s="75" t="s">
        <v>23</v>
      </c>
      <c r="B35" s="66">
        <v>8719187465</v>
      </c>
      <c r="C35" s="67">
        <f>F35-D35-B35</f>
        <v>10015970</v>
      </c>
      <c r="D35" s="68">
        <v>38569.96</v>
      </c>
      <c r="E35" s="69"/>
      <c r="F35" s="69">
        <v>8729242004.9599991</v>
      </c>
    </row>
    <row r="36" spans="1:8" ht="15" thickBot="1" x14ac:dyDescent="0.35">
      <c r="A36" s="82" t="s">
        <v>24</v>
      </c>
      <c r="B36" s="83">
        <v>0</v>
      </c>
      <c r="C36" s="84">
        <v>235730249.72</v>
      </c>
      <c r="D36" s="84"/>
      <c r="E36" s="84"/>
      <c r="F36" s="84">
        <v>235730249.72</v>
      </c>
      <c r="H36" s="29"/>
    </row>
    <row r="37" spans="1:8" ht="15" thickTop="1" x14ac:dyDescent="0.3">
      <c r="C37" s="29"/>
      <c r="H37" s="29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66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H58"/>
  <sheetViews>
    <sheetView workbookViewId="0">
      <selection sqref="A1:F36"/>
    </sheetView>
  </sheetViews>
  <sheetFormatPr defaultRowHeight="14.4" x14ac:dyDescent="0.3"/>
  <cols>
    <col min="1" max="1" width="82.6640625" customWidth="1"/>
    <col min="2" max="2" width="21.88671875" customWidth="1"/>
    <col min="3" max="3" width="25.33203125" customWidth="1"/>
    <col min="4" max="5" width="20.44140625" customWidth="1"/>
    <col min="6" max="6" width="20.109375" customWidth="1"/>
    <col min="8" max="8" width="10.88671875" bestFit="1" customWidth="1"/>
  </cols>
  <sheetData>
    <row r="1" spans="1:6" x14ac:dyDescent="0.3">
      <c r="A1" s="1"/>
      <c r="B1" s="2"/>
    </row>
    <row r="2" spans="1:6" ht="19.2" x14ac:dyDescent="0.35">
      <c r="A2" s="11" t="s">
        <v>0</v>
      </c>
      <c r="B2" s="10"/>
    </row>
    <row r="3" spans="1:6" x14ac:dyDescent="0.3">
      <c r="B3" s="2"/>
    </row>
    <row r="4" spans="1:6" ht="17.399999999999999" x14ac:dyDescent="0.3">
      <c r="A4" s="9" t="s">
        <v>33</v>
      </c>
      <c r="B4" s="9"/>
      <c r="D4" s="47"/>
    </row>
    <row r="5" spans="1:6" ht="18" thickBot="1" x14ac:dyDescent="0.35">
      <c r="A5" s="3"/>
      <c r="B5" s="2"/>
    </row>
    <row r="6" spans="1:6" ht="15" thickTop="1" x14ac:dyDescent="0.3">
      <c r="A6" s="4"/>
      <c r="B6" s="86" t="s">
        <v>27</v>
      </c>
      <c r="C6" s="88" t="s">
        <v>30</v>
      </c>
      <c r="D6" s="88" t="s">
        <v>28</v>
      </c>
      <c r="E6" s="88" t="s">
        <v>39</v>
      </c>
      <c r="F6" s="88" t="s">
        <v>29</v>
      </c>
    </row>
    <row r="7" spans="1:6" x14ac:dyDescent="0.3">
      <c r="A7" s="5"/>
      <c r="B7" s="87"/>
      <c r="C7" s="89"/>
      <c r="D7" s="89"/>
      <c r="E7" s="89" t="s">
        <v>31</v>
      </c>
      <c r="F7" s="89"/>
    </row>
    <row r="8" spans="1:6" ht="26.25" customHeight="1" x14ac:dyDescent="0.3">
      <c r="A8" s="5"/>
      <c r="B8" s="87"/>
      <c r="C8" s="89"/>
      <c r="D8" s="89"/>
      <c r="E8" s="89"/>
      <c r="F8" s="89"/>
    </row>
    <row r="9" spans="1:6" ht="21" customHeight="1" thickBot="1" x14ac:dyDescent="0.35">
      <c r="A9" s="6"/>
      <c r="B9" s="24" t="s">
        <v>34</v>
      </c>
      <c r="C9" s="32" t="s">
        <v>34</v>
      </c>
      <c r="D9" s="42" t="s">
        <v>34</v>
      </c>
      <c r="E9" s="42" t="s">
        <v>34</v>
      </c>
      <c r="F9" s="32" t="s">
        <v>34</v>
      </c>
    </row>
    <row r="10" spans="1:6" ht="16.2" thickTop="1" x14ac:dyDescent="0.3">
      <c r="A10" s="12" t="s">
        <v>1</v>
      </c>
      <c r="B10" s="8"/>
      <c r="D10" s="26"/>
      <c r="E10" s="25"/>
      <c r="F10" s="25"/>
    </row>
    <row r="11" spans="1:6" x14ac:dyDescent="0.3">
      <c r="A11" s="13" t="s">
        <v>2</v>
      </c>
      <c r="B11" s="40">
        <f>SUM(B14:B15)</f>
        <v>7608029287</v>
      </c>
      <c r="C11" s="27"/>
      <c r="D11" s="17"/>
      <c r="E11" s="43"/>
      <c r="F11" s="38">
        <f>F14+F15</f>
        <v>7608029287</v>
      </c>
    </row>
    <row r="12" spans="1:6" x14ac:dyDescent="0.3">
      <c r="A12" s="14" t="s">
        <v>3</v>
      </c>
      <c r="B12" s="35">
        <f>SUM(B19:B28)</f>
        <v>105823800451</v>
      </c>
      <c r="C12" s="35"/>
      <c r="D12" s="36"/>
      <c r="E12" s="38"/>
      <c r="F12" s="38">
        <f>F19+F20+F21+F22+F23+F24+F25+F26+F27+F28</f>
        <v>107128331932.92</v>
      </c>
    </row>
    <row r="13" spans="1:6" ht="15.6" x14ac:dyDescent="0.3">
      <c r="A13" s="15" t="s">
        <v>4</v>
      </c>
      <c r="B13" s="40"/>
      <c r="C13" s="28"/>
      <c r="D13" s="30"/>
      <c r="E13" s="44"/>
      <c r="F13" s="38"/>
    </row>
    <row r="14" spans="1:6" x14ac:dyDescent="0.3">
      <c r="A14" s="16" t="s">
        <v>26</v>
      </c>
      <c r="B14" s="40">
        <v>609349000</v>
      </c>
      <c r="C14" s="27"/>
      <c r="D14" s="17"/>
      <c r="E14" s="43"/>
      <c r="F14" s="38">
        <v>609349000</v>
      </c>
    </row>
    <row r="15" spans="1:6" x14ac:dyDescent="0.3">
      <c r="A15" s="18" t="s">
        <v>5</v>
      </c>
      <c r="B15" s="40">
        <f>B16+B17</f>
        <v>6998680287</v>
      </c>
      <c r="C15" s="27"/>
      <c r="D15" s="17"/>
      <c r="E15" s="43"/>
      <c r="F15" s="38">
        <f>B15</f>
        <v>6998680287</v>
      </c>
    </row>
    <row r="16" spans="1:6" x14ac:dyDescent="0.3">
      <c r="A16" s="17" t="s">
        <v>6</v>
      </c>
      <c r="B16" s="40">
        <v>6851680287</v>
      </c>
      <c r="C16" s="27"/>
      <c r="D16" s="17"/>
      <c r="E16" s="43"/>
      <c r="F16" s="38">
        <f>B16</f>
        <v>6851680287</v>
      </c>
    </row>
    <row r="17" spans="1:6" x14ac:dyDescent="0.3">
      <c r="A17" s="17" t="s">
        <v>7</v>
      </c>
      <c r="B17" s="40">
        <v>147000000</v>
      </c>
      <c r="C17" s="27"/>
      <c r="D17" s="36">
        <v>20171</v>
      </c>
      <c r="E17" s="43"/>
      <c r="F17" s="38">
        <f>B17+C17+D17</f>
        <v>147020171</v>
      </c>
    </row>
    <row r="18" spans="1:6" ht="15.6" x14ac:dyDescent="0.3">
      <c r="A18" s="19" t="s">
        <v>8</v>
      </c>
      <c r="B18" s="40"/>
      <c r="C18" s="27"/>
      <c r="D18" s="17"/>
      <c r="E18" s="43"/>
      <c r="F18" s="38"/>
    </row>
    <row r="19" spans="1:6" x14ac:dyDescent="0.3">
      <c r="A19" s="20" t="s">
        <v>9</v>
      </c>
      <c r="B19" s="40">
        <v>40250000000</v>
      </c>
      <c r="C19" s="27"/>
      <c r="D19" s="17"/>
      <c r="E19" s="43"/>
      <c r="F19" s="38">
        <f>B19+C19+D19</f>
        <v>40250000000</v>
      </c>
    </row>
    <row r="20" spans="1:6" x14ac:dyDescent="0.3">
      <c r="A20" s="20" t="s">
        <v>10</v>
      </c>
      <c r="B20" s="40">
        <v>11914899360</v>
      </c>
      <c r="C20" s="27"/>
      <c r="D20" s="17"/>
      <c r="E20" s="43"/>
      <c r="F20" s="38">
        <f t="shared" ref="F20:F26" si="0">B20+C20+D20</f>
        <v>11914899360</v>
      </c>
    </row>
    <row r="21" spans="1:6" x14ac:dyDescent="0.3">
      <c r="A21" s="20" t="s">
        <v>11</v>
      </c>
      <c r="B21" s="40">
        <v>2738194000</v>
      </c>
      <c r="C21" s="27"/>
      <c r="D21" s="17"/>
      <c r="E21" s="43"/>
      <c r="F21" s="38">
        <f t="shared" si="0"/>
        <v>2738194000</v>
      </c>
    </row>
    <row r="22" spans="1:6" x14ac:dyDescent="0.3">
      <c r="A22" s="17" t="s">
        <v>12</v>
      </c>
      <c r="B22" s="40">
        <v>10580000000</v>
      </c>
      <c r="C22" s="27"/>
      <c r="D22" s="17"/>
      <c r="E22" s="43"/>
      <c r="F22" s="38">
        <f t="shared" si="0"/>
        <v>10580000000</v>
      </c>
    </row>
    <row r="23" spans="1:6" x14ac:dyDescent="0.3">
      <c r="A23" s="17" t="s">
        <v>13</v>
      </c>
      <c r="B23" s="40">
        <v>21000000000</v>
      </c>
      <c r="C23" s="27"/>
      <c r="D23" s="17"/>
      <c r="E23" s="43"/>
      <c r="F23" s="38">
        <f t="shared" si="0"/>
        <v>21000000000</v>
      </c>
    </row>
    <row r="24" spans="1:6" x14ac:dyDescent="0.3">
      <c r="A24" s="20" t="s">
        <v>14</v>
      </c>
      <c r="B24" s="40">
        <v>9783378959</v>
      </c>
      <c r="C24" s="35">
        <v>310609856.01999998</v>
      </c>
      <c r="D24" s="17"/>
      <c r="E24" s="43"/>
      <c r="F24" s="38">
        <f t="shared" si="0"/>
        <v>10093988815.02</v>
      </c>
    </row>
    <row r="25" spans="1:6" x14ac:dyDescent="0.3">
      <c r="A25" s="20" t="s">
        <v>15</v>
      </c>
      <c r="B25" s="40">
        <v>400000000</v>
      </c>
      <c r="C25" s="36"/>
      <c r="D25" s="17"/>
      <c r="E25" s="43"/>
      <c r="F25" s="38">
        <f t="shared" si="0"/>
        <v>400000000</v>
      </c>
    </row>
    <row r="26" spans="1:6" x14ac:dyDescent="0.3">
      <c r="A26" s="21" t="s">
        <v>16</v>
      </c>
      <c r="B26" s="40">
        <v>3700000000</v>
      </c>
      <c r="C26" s="35"/>
      <c r="D26" s="17"/>
      <c r="E26" s="43"/>
      <c r="F26" s="38">
        <f t="shared" si="0"/>
        <v>3700000000</v>
      </c>
    </row>
    <row r="27" spans="1:6" x14ac:dyDescent="0.3">
      <c r="A27" s="20" t="s">
        <v>17</v>
      </c>
      <c r="B27" s="40">
        <v>4978528132</v>
      </c>
      <c r="C27" s="35">
        <v>967071813.89999998</v>
      </c>
      <c r="D27" s="36">
        <v>20171</v>
      </c>
      <c r="E27" s="38">
        <v>170359</v>
      </c>
      <c r="F27" s="45">
        <f>B27+C27+D27-E27</f>
        <v>5945449757.8999996</v>
      </c>
    </row>
    <row r="28" spans="1:6" x14ac:dyDescent="0.3">
      <c r="A28" s="20" t="s">
        <v>18</v>
      </c>
      <c r="B28" s="40">
        <v>478800000</v>
      </c>
      <c r="C28" s="35">
        <v>27000000</v>
      </c>
      <c r="D28" s="17"/>
      <c r="E28" s="43"/>
      <c r="F28" s="38">
        <f>B28+C28+D28</f>
        <v>505800000</v>
      </c>
    </row>
    <row r="29" spans="1:6" ht="15.6" x14ac:dyDescent="0.3">
      <c r="A29" s="22" t="s">
        <v>19</v>
      </c>
      <c r="B29" s="40"/>
      <c r="C29" s="27"/>
      <c r="D29" s="17"/>
      <c r="E29" s="43"/>
      <c r="F29" s="38"/>
    </row>
    <row r="30" spans="1:6" x14ac:dyDescent="0.3">
      <c r="A30" s="20" t="s">
        <v>20</v>
      </c>
      <c r="B30" s="40">
        <v>2889136753</v>
      </c>
      <c r="C30" s="35">
        <v>386043840</v>
      </c>
      <c r="D30" s="17"/>
      <c r="E30" s="43"/>
      <c r="F30" s="38">
        <f t="shared" ref="F30:F36" si="1">B30+C30+D30</f>
        <v>3275180593</v>
      </c>
    </row>
    <row r="31" spans="1:6" x14ac:dyDescent="0.3">
      <c r="A31" s="20" t="s">
        <v>25</v>
      </c>
      <c r="B31" s="40">
        <v>1632306495</v>
      </c>
      <c r="C31" s="35">
        <v>127148470</v>
      </c>
      <c r="D31" s="17"/>
      <c r="E31" s="43"/>
      <c r="F31" s="38">
        <f t="shared" si="1"/>
        <v>1759454965</v>
      </c>
    </row>
    <row r="32" spans="1:6" x14ac:dyDescent="0.3">
      <c r="A32" s="20" t="s">
        <v>21</v>
      </c>
      <c r="B32" s="40">
        <v>28854926</v>
      </c>
      <c r="C32" s="35">
        <v>3605074</v>
      </c>
      <c r="D32" s="17"/>
      <c r="E32" s="43"/>
      <c r="F32" s="38">
        <f t="shared" si="1"/>
        <v>32460000</v>
      </c>
    </row>
    <row r="33" spans="1:8" x14ac:dyDescent="0.3">
      <c r="A33" s="20" t="s">
        <v>22</v>
      </c>
      <c r="B33" s="40">
        <v>2171735908</v>
      </c>
      <c r="C33" s="35">
        <v>360469440</v>
      </c>
      <c r="D33" s="17"/>
      <c r="E33" s="43"/>
      <c r="F33" s="38">
        <f t="shared" si="1"/>
        <v>2532205348</v>
      </c>
    </row>
    <row r="34" spans="1:8" x14ac:dyDescent="0.3">
      <c r="A34" s="20" t="s">
        <v>36</v>
      </c>
      <c r="B34" s="40">
        <v>713756574</v>
      </c>
      <c r="C34" s="35">
        <v>0</v>
      </c>
      <c r="D34" s="17"/>
      <c r="E34" s="43"/>
      <c r="F34" s="38">
        <f t="shared" si="1"/>
        <v>713756574</v>
      </c>
    </row>
    <row r="35" spans="1:8" x14ac:dyDescent="0.3">
      <c r="A35" s="16" t="s">
        <v>23</v>
      </c>
      <c r="B35" s="40">
        <v>8016477989</v>
      </c>
      <c r="C35" s="35">
        <v>922700077.71000004</v>
      </c>
      <c r="D35" s="36">
        <v>20171</v>
      </c>
      <c r="E35" s="43"/>
      <c r="F35" s="38">
        <f t="shared" si="1"/>
        <v>8939198237.7099991</v>
      </c>
    </row>
    <row r="36" spans="1:8" ht="15" thickBot="1" x14ac:dyDescent="0.35">
      <c r="A36" s="23" t="s">
        <v>24</v>
      </c>
      <c r="B36" s="41">
        <v>155000000</v>
      </c>
      <c r="C36" s="37">
        <v>245265174.90000001</v>
      </c>
      <c r="D36" s="31"/>
      <c r="E36" s="31"/>
      <c r="F36" s="46">
        <f t="shared" si="1"/>
        <v>400265174.89999998</v>
      </c>
      <c r="H36" s="29"/>
    </row>
    <row r="37" spans="1:8" ht="15" thickTop="1" x14ac:dyDescent="0.3">
      <c r="C37" s="29"/>
      <c r="H37" s="29"/>
    </row>
    <row r="42" spans="1:8" x14ac:dyDescent="0.3">
      <c r="D42" s="34"/>
    </row>
    <row r="43" spans="1:8" x14ac:dyDescent="0.3">
      <c r="D43" s="34"/>
    </row>
    <row r="44" spans="1:8" x14ac:dyDescent="0.3">
      <c r="D44" s="34"/>
    </row>
    <row r="45" spans="1:8" x14ac:dyDescent="0.3">
      <c r="D45" s="34"/>
    </row>
    <row r="46" spans="1:8" x14ac:dyDescent="0.3">
      <c r="D46" s="34"/>
      <c r="E46" s="34"/>
    </row>
    <row r="47" spans="1:8" x14ac:dyDescent="0.3">
      <c r="D47" s="34"/>
    </row>
    <row r="48" spans="1:8" x14ac:dyDescent="0.3">
      <c r="D48" s="34"/>
    </row>
    <row r="49" spans="4:4" x14ac:dyDescent="0.3">
      <c r="D49" s="34"/>
    </row>
    <row r="50" spans="4:4" x14ac:dyDescent="0.3">
      <c r="D50" s="34"/>
    </row>
    <row r="51" spans="4:4" x14ac:dyDescent="0.3">
      <c r="D51" s="34"/>
    </row>
    <row r="52" spans="4:4" x14ac:dyDescent="0.3">
      <c r="D52" s="34"/>
    </row>
    <row r="53" spans="4:4" x14ac:dyDescent="0.3">
      <c r="D53" s="34"/>
    </row>
    <row r="54" spans="4:4" x14ac:dyDescent="0.3">
      <c r="D54" s="34"/>
    </row>
    <row r="55" spans="4:4" x14ac:dyDescent="0.3">
      <c r="D55" s="34"/>
    </row>
    <row r="56" spans="4:4" x14ac:dyDescent="0.3">
      <c r="D56" s="34"/>
    </row>
    <row r="57" spans="4:4" x14ac:dyDescent="0.3">
      <c r="D57" s="34"/>
    </row>
    <row r="58" spans="4:4" x14ac:dyDescent="0.3">
      <c r="D58" s="34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69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G37"/>
  <sheetViews>
    <sheetView workbookViewId="0">
      <selection activeCell="E36" sqref="E36"/>
    </sheetView>
  </sheetViews>
  <sheetFormatPr defaultRowHeight="14.4" x14ac:dyDescent="0.3"/>
  <cols>
    <col min="1" max="1" width="82.6640625" customWidth="1"/>
    <col min="2" max="2" width="35.109375" customWidth="1"/>
    <col min="3" max="3" width="33.109375" customWidth="1"/>
    <col min="4" max="4" width="29.33203125" customWidth="1"/>
    <col min="5" max="5" width="26.44140625" customWidth="1"/>
    <col min="7" max="7" width="10.88671875" bestFit="1" customWidth="1"/>
  </cols>
  <sheetData>
    <row r="1" spans="1:5" x14ac:dyDescent="0.3">
      <c r="A1" s="1"/>
      <c r="B1" s="2"/>
    </row>
    <row r="2" spans="1:5" ht="19.2" x14ac:dyDescent="0.35">
      <c r="A2" s="11" t="s">
        <v>0</v>
      </c>
      <c r="B2" s="10"/>
    </row>
    <row r="3" spans="1:5" x14ac:dyDescent="0.3">
      <c r="B3" s="2"/>
    </row>
    <row r="4" spans="1:5" ht="17.399999999999999" x14ac:dyDescent="0.3">
      <c r="A4" s="9" t="s">
        <v>41</v>
      </c>
      <c r="B4" s="9"/>
    </row>
    <row r="5" spans="1:5" ht="18" thickBot="1" x14ac:dyDescent="0.35">
      <c r="A5" s="3"/>
      <c r="B5" s="2"/>
    </row>
    <row r="6" spans="1:5" ht="15" customHeight="1" thickTop="1" x14ac:dyDescent="0.3">
      <c r="A6" s="4"/>
      <c r="B6" s="86" t="s">
        <v>27</v>
      </c>
      <c r="C6" s="88" t="s">
        <v>30</v>
      </c>
      <c r="D6" s="88" t="s">
        <v>28</v>
      </c>
      <c r="E6" s="88" t="s">
        <v>29</v>
      </c>
    </row>
    <row r="7" spans="1:5" x14ac:dyDescent="0.3">
      <c r="A7" s="5"/>
      <c r="B7" s="87"/>
      <c r="C7" s="89"/>
      <c r="D7" s="89"/>
      <c r="E7" s="89"/>
    </row>
    <row r="8" spans="1:5" ht="24.75" customHeight="1" x14ac:dyDescent="0.3">
      <c r="A8" s="5"/>
      <c r="B8" s="87"/>
      <c r="C8" s="89"/>
      <c r="D8" s="89"/>
      <c r="E8" s="89"/>
    </row>
    <row r="9" spans="1:5" ht="21" customHeight="1" thickBot="1" x14ac:dyDescent="0.35">
      <c r="A9" s="6"/>
      <c r="B9" s="24" t="s">
        <v>46</v>
      </c>
      <c r="C9" s="32" t="s">
        <v>46</v>
      </c>
      <c r="D9" s="33" t="s">
        <v>46</v>
      </c>
      <c r="E9" s="32" t="s">
        <v>46</v>
      </c>
    </row>
    <row r="10" spans="1:5" ht="16.2" thickTop="1" x14ac:dyDescent="0.3">
      <c r="A10" s="12" t="s">
        <v>1</v>
      </c>
      <c r="B10" s="8"/>
      <c r="D10" s="26"/>
      <c r="E10" s="25"/>
    </row>
    <row r="11" spans="1:5" x14ac:dyDescent="0.3">
      <c r="A11" s="13" t="s">
        <v>2</v>
      </c>
      <c r="B11" s="40">
        <f>B14+B15</f>
        <v>8037837346</v>
      </c>
      <c r="C11" s="27"/>
      <c r="D11" s="36">
        <v>51814.96</v>
      </c>
      <c r="E11" s="38">
        <f>B11+C11+D11</f>
        <v>8037889160.96</v>
      </c>
    </row>
    <row r="12" spans="1:5" x14ac:dyDescent="0.3">
      <c r="A12" s="14" t="s">
        <v>3</v>
      </c>
      <c r="B12" s="40">
        <f>B19+B20+B21+B22+B23+B24+B25+B26+B27+B28</f>
        <v>103369393751</v>
      </c>
      <c r="C12" s="35">
        <f>SUM(C19:C28)</f>
        <v>2657244179.2600002</v>
      </c>
      <c r="D12" s="36">
        <f>D27</f>
        <v>51814.96</v>
      </c>
      <c r="E12" s="38">
        <f>B12+C12+D12</f>
        <v>106026689745.22</v>
      </c>
    </row>
    <row r="13" spans="1:5" ht="15.6" x14ac:dyDescent="0.3">
      <c r="A13" s="15" t="s">
        <v>4</v>
      </c>
      <c r="B13" s="40"/>
      <c r="C13" s="28"/>
      <c r="D13" s="85"/>
      <c r="E13" s="38"/>
    </row>
    <row r="14" spans="1:5" x14ac:dyDescent="0.3">
      <c r="A14" s="16" t="s">
        <v>26</v>
      </c>
      <c r="B14" s="40">
        <v>610000000</v>
      </c>
      <c r="C14" s="27"/>
      <c r="D14" s="36"/>
      <c r="E14" s="38">
        <f>B14+C14+D14</f>
        <v>610000000</v>
      </c>
    </row>
    <row r="15" spans="1:5" x14ac:dyDescent="0.3">
      <c r="A15" s="18" t="s">
        <v>5</v>
      </c>
      <c r="B15" s="40">
        <f>B16+B17</f>
        <v>7427837346</v>
      </c>
      <c r="C15" s="27"/>
      <c r="D15" s="36">
        <v>51814.96</v>
      </c>
      <c r="E15" s="38">
        <f>B15+C15+D15</f>
        <v>7427889160.96</v>
      </c>
    </row>
    <row r="16" spans="1:5" x14ac:dyDescent="0.3">
      <c r="A16" s="17" t="s">
        <v>6</v>
      </c>
      <c r="B16" s="40">
        <v>7280837346</v>
      </c>
      <c r="C16" s="27"/>
      <c r="D16" s="36">
        <v>51814.96</v>
      </c>
      <c r="E16" s="38">
        <f>B16+C16+D16</f>
        <v>7280889160.96</v>
      </c>
    </row>
    <row r="17" spans="1:5" x14ac:dyDescent="0.3">
      <c r="A17" s="17" t="s">
        <v>7</v>
      </c>
      <c r="B17" s="40">
        <v>147000000</v>
      </c>
      <c r="C17" s="27"/>
      <c r="D17" s="36"/>
      <c r="E17" s="38">
        <f t="shared" ref="E17" si="0">B17+C17+D17</f>
        <v>147000000</v>
      </c>
    </row>
    <row r="18" spans="1:5" ht="15.6" x14ac:dyDescent="0.3">
      <c r="A18" s="19" t="s">
        <v>8</v>
      </c>
      <c r="B18" s="40"/>
      <c r="C18" s="27"/>
      <c r="D18" s="36"/>
      <c r="E18" s="38"/>
    </row>
    <row r="19" spans="1:5" x14ac:dyDescent="0.3">
      <c r="A19" s="20" t="s">
        <v>35</v>
      </c>
      <c r="B19" s="40">
        <v>40140000000</v>
      </c>
      <c r="C19" s="27"/>
      <c r="D19" s="36"/>
      <c r="E19" s="38">
        <f>B19+C19+D19</f>
        <v>40140000000</v>
      </c>
    </row>
    <row r="20" spans="1:5" x14ac:dyDescent="0.3">
      <c r="A20" s="20" t="s">
        <v>10</v>
      </c>
      <c r="B20" s="40">
        <v>11684740353</v>
      </c>
      <c r="C20" s="27"/>
      <c r="D20" s="36"/>
      <c r="E20" s="38">
        <f>B20+C20+D20</f>
        <v>11684740353</v>
      </c>
    </row>
    <row r="21" spans="1:5" x14ac:dyDescent="0.3">
      <c r="A21" s="20" t="s">
        <v>11</v>
      </c>
      <c r="B21" s="40">
        <v>2200000000</v>
      </c>
      <c r="C21" s="27"/>
      <c r="D21" s="36"/>
      <c r="E21" s="38">
        <f>B21+C21+D21</f>
        <v>2200000000</v>
      </c>
    </row>
    <row r="22" spans="1:5" x14ac:dyDescent="0.3">
      <c r="A22" s="20" t="s">
        <v>12</v>
      </c>
      <c r="B22" s="40">
        <v>7500000000</v>
      </c>
      <c r="C22" s="35">
        <v>700000000</v>
      </c>
      <c r="D22" s="36"/>
      <c r="E22" s="38">
        <f>B22+C22+D22</f>
        <v>8200000000</v>
      </c>
    </row>
    <row r="23" spans="1:5" x14ac:dyDescent="0.3">
      <c r="A23" s="20" t="s">
        <v>13</v>
      </c>
      <c r="B23" s="40">
        <v>21820000000</v>
      </c>
      <c r="C23" s="27"/>
      <c r="D23" s="36"/>
      <c r="E23" s="38">
        <f>B23+C23+D23</f>
        <v>21820000000</v>
      </c>
    </row>
    <row r="24" spans="1:5" x14ac:dyDescent="0.3">
      <c r="A24" s="20" t="s">
        <v>14</v>
      </c>
      <c r="B24" s="40">
        <v>9166515348</v>
      </c>
      <c r="C24" s="35">
        <v>1193000000</v>
      </c>
      <c r="D24" s="36"/>
      <c r="E24" s="38">
        <f>B24+C24</f>
        <v>10359515348</v>
      </c>
    </row>
    <row r="25" spans="1:5" x14ac:dyDescent="0.3">
      <c r="A25" s="20" t="s">
        <v>15</v>
      </c>
      <c r="B25" s="40">
        <v>400000000</v>
      </c>
      <c r="C25" s="36"/>
      <c r="D25" s="36"/>
      <c r="E25" s="38">
        <f t="shared" ref="E25" si="1">B25+C25</f>
        <v>400000000</v>
      </c>
    </row>
    <row r="26" spans="1:5" x14ac:dyDescent="0.3">
      <c r="A26" s="21" t="s">
        <v>16</v>
      </c>
      <c r="B26" s="40">
        <v>4430000000</v>
      </c>
      <c r="C26" s="35">
        <v>270000000</v>
      </c>
      <c r="D26" s="36"/>
      <c r="E26" s="38">
        <f>B26+C26</f>
        <v>4700000000</v>
      </c>
    </row>
    <row r="27" spans="1:5" x14ac:dyDescent="0.3">
      <c r="A27" s="20" t="s">
        <v>17</v>
      </c>
      <c r="B27" s="40">
        <v>5549338050</v>
      </c>
      <c r="C27" s="35">
        <v>426208179.25999999</v>
      </c>
      <c r="D27" s="36">
        <v>51814.96</v>
      </c>
      <c r="E27" s="38">
        <f>+B27+C27+D27</f>
        <v>5975598044.2200003</v>
      </c>
    </row>
    <row r="28" spans="1:5" x14ac:dyDescent="0.3">
      <c r="A28" s="20" t="s">
        <v>18</v>
      </c>
      <c r="B28" s="40">
        <v>478800000</v>
      </c>
      <c r="C28" s="35">
        <v>68036000</v>
      </c>
      <c r="D28" s="36"/>
      <c r="E28" s="38">
        <f>+B28+C28+D28</f>
        <v>546836000</v>
      </c>
    </row>
    <row r="29" spans="1:5" ht="15.6" x14ac:dyDescent="0.3">
      <c r="A29" s="22" t="s">
        <v>19</v>
      </c>
      <c r="B29" s="40"/>
      <c r="C29" s="27"/>
      <c r="D29" s="36"/>
      <c r="E29" s="38"/>
    </row>
    <row r="30" spans="1:5" x14ac:dyDescent="0.3">
      <c r="A30" s="20" t="s">
        <v>20</v>
      </c>
      <c r="B30" s="40">
        <v>3439374166</v>
      </c>
      <c r="C30" s="35">
        <v>18161000</v>
      </c>
      <c r="D30" s="36"/>
      <c r="E30" s="38">
        <f>+B30+C30+D30</f>
        <v>3457535166</v>
      </c>
    </row>
    <row r="31" spans="1:5" x14ac:dyDescent="0.3">
      <c r="A31" s="20" t="s">
        <v>25</v>
      </c>
      <c r="B31" s="40">
        <v>1869387218</v>
      </c>
      <c r="C31" s="35">
        <v>7606403</v>
      </c>
      <c r="D31" s="36"/>
      <c r="E31" s="38">
        <f t="shared" ref="E31:E36" si="2">+B31+C31+D31</f>
        <v>1876993621</v>
      </c>
    </row>
    <row r="32" spans="1:5" x14ac:dyDescent="0.3">
      <c r="A32" s="20" t="s">
        <v>21</v>
      </c>
      <c r="B32" s="40">
        <v>51534311</v>
      </c>
      <c r="C32" s="35">
        <v>3615</v>
      </c>
      <c r="D32" s="36"/>
      <c r="E32" s="38">
        <f t="shared" si="2"/>
        <v>51537926</v>
      </c>
    </row>
    <row r="33" spans="1:7" x14ac:dyDescent="0.3">
      <c r="A33" s="20" t="s">
        <v>43</v>
      </c>
      <c r="B33" s="40">
        <v>192470400</v>
      </c>
      <c r="C33" s="35">
        <v>187000</v>
      </c>
      <c r="D33" s="36"/>
      <c r="E33" s="38">
        <f t="shared" si="2"/>
        <v>192657400</v>
      </c>
    </row>
    <row r="34" spans="1:7" x14ac:dyDescent="0.3">
      <c r="A34" s="20" t="s">
        <v>44</v>
      </c>
      <c r="B34" s="40">
        <v>3243150167</v>
      </c>
      <c r="C34" s="35">
        <v>54000</v>
      </c>
      <c r="D34" s="36"/>
      <c r="E34" s="38">
        <f t="shared" si="2"/>
        <v>3243204167</v>
      </c>
    </row>
    <row r="35" spans="1:7" x14ac:dyDescent="0.3">
      <c r="A35" s="16" t="s">
        <v>23</v>
      </c>
      <c r="B35" s="40">
        <v>8719187465</v>
      </c>
      <c r="C35" s="35">
        <v>10015970</v>
      </c>
      <c r="D35" s="36">
        <v>51814.96</v>
      </c>
      <c r="E35" s="38">
        <f>+B35+C35+D35</f>
        <v>8729255249.9599991</v>
      </c>
    </row>
    <row r="36" spans="1:7" ht="15" thickBot="1" x14ac:dyDescent="0.35">
      <c r="A36" s="23" t="s">
        <v>24</v>
      </c>
      <c r="B36" s="41">
        <v>0</v>
      </c>
      <c r="C36" s="37">
        <v>241019172.25999999</v>
      </c>
      <c r="D36" s="31"/>
      <c r="E36" s="37">
        <f t="shared" si="2"/>
        <v>241019172.25999999</v>
      </c>
      <c r="G36" s="29"/>
    </row>
    <row r="37" spans="1:7" ht="15" thickTop="1" x14ac:dyDescent="0.3">
      <c r="C37" s="29"/>
      <c r="G37" s="29"/>
    </row>
  </sheetData>
  <mergeCells count="4">
    <mergeCell ref="B6:B8"/>
    <mergeCell ref="C6:C8"/>
    <mergeCell ref="D6:D8"/>
    <mergeCell ref="E6:E8"/>
  </mergeCells>
  <pageMargins left="0.70866141732283472" right="0" top="0" bottom="0" header="0.31496062992125984" footer="0.31496062992125984"/>
  <pageSetup paperSize="9" scale="64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G37"/>
  <sheetViews>
    <sheetView tabSelected="1" topLeftCell="C1" workbookViewId="0">
      <selection activeCell="G15" sqref="G15"/>
    </sheetView>
  </sheetViews>
  <sheetFormatPr defaultRowHeight="14.4" x14ac:dyDescent="0.3"/>
  <cols>
    <col min="1" max="1" width="82.6640625" customWidth="1"/>
    <col min="2" max="2" width="35.109375" customWidth="1"/>
    <col min="3" max="3" width="33.109375" customWidth="1"/>
    <col min="4" max="4" width="29.6640625" customWidth="1"/>
    <col min="5" max="5" width="26.44140625" customWidth="1"/>
    <col min="7" max="7" width="27" customWidth="1"/>
  </cols>
  <sheetData>
    <row r="1" spans="1:7" x14ac:dyDescent="0.3">
      <c r="A1" s="1"/>
      <c r="B1" s="2"/>
    </row>
    <row r="2" spans="1:7" ht="19.2" x14ac:dyDescent="0.35">
      <c r="A2" s="11" t="s">
        <v>0</v>
      </c>
      <c r="B2" s="10"/>
    </row>
    <row r="3" spans="1:7" x14ac:dyDescent="0.3">
      <c r="B3" s="2"/>
    </row>
    <row r="4" spans="1:7" ht="17.399999999999999" x14ac:dyDescent="0.3">
      <c r="A4" s="9" t="s">
        <v>41</v>
      </c>
      <c r="B4" s="9"/>
    </row>
    <row r="5" spans="1:7" ht="18" thickBot="1" x14ac:dyDescent="0.35">
      <c r="A5" s="3"/>
      <c r="B5" s="2"/>
    </row>
    <row r="6" spans="1:7" ht="15" customHeight="1" thickTop="1" x14ac:dyDescent="0.3">
      <c r="A6" s="4"/>
      <c r="B6" s="86" t="s">
        <v>27</v>
      </c>
      <c r="C6" s="88" t="s">
        <v>30</v>
      </c>
      <c r="D6" s="88" t="s">
        <v>28</v>
      </c>
      <c r="E6" s="88" t="s">
        <v>29</v>
      </c>
    </row>
    <row r="7" spans="1:7" x14ac:dyDescent="0.3">
      <c r="A7" s="5"/>
      <c r="B7" s="87"/>
      <c r="C7" s="89"/>
      <c r="D7" s="89"/>
      <c r="E7" s="89"/>
    </row>
    <row r="8" spans="1:7" ht="24.75" customHeight="1" x14ac:dyDescent="0.3">
      <c r="A8" s="5"/>
      <c r="B8" s="87"/>
      <c r="C8" s="89"/>
      <c r="D8" s="89"/>
      <c r="E8" s="89"/>
    </row>
    <row r="9" spans="1:7" ht="21" customHeight="1" thickBot="1" x14ac:dyDescent="0.35">
      <c r="A9" s="6"/>
      <c r="B9" s="24" t="s">
        <v>47</v>
      </c>
      <c r="C9" s="32" t="s">
        <v>47</v>
      </c>
      <c r="D9" s="42" t="s">
        <v>47</v>
      </c>
      <c r="E9" s="32" t="s">
        <v>47</v>
      </c>
    </row>
    <row r="10" spans="1:7" ht="16.2" thickTop="1" x14ac:dyDescent="0.3">
      <c r="A10" s="12" t="s">
        <v>1</v>
      </c>
      <c r="B10" s="8"/>
      <c r="D10" s="26"/>
      <c r="E10" s="25"/>
    </row>
    <row r="11" spans="1:7" x14ac:dyDescent="0.3">
      <c r="A11" s="13" t="s">
        <v>2</v>
      </c>
      <c r="B11" s="40">
        <f>B14+B15</f>
        <v>8037837346</v>
      </c>
      <c r="C11" s="27"/>
      <c r="D11" s="36">
        <v>51814.96</v>
      </c>
      <c r="E11" s="38">
        <f>B11+C11+D11</f>
        <v>8037889160.96</v>
      </c>
    </row>
    <row r="12" spans="1:7" x14ac:dyDescent="0.3">
      <c r="A12" s="14" t="s">
        <v>3</v>
      </c>
      <c r="B12" s="40">
        <f>B19+B20+B21+B22+B23+B24+B25+B26+B27+B28</f>
        <v>102404208731</v>
      </c>
      <c r="C12" s="35">
        <f>SUM(C19:C28)</f>
        <v>3137403159.6399999</v>
      </c>
      <c r="D12" s="36">
        <f>D27</f>
        <v>51814.96</v>
      </c>
      <c r="E12" s="38">
        <f>B12+C12+D12</f>
        <v>105541663705.60001</v>
      </c>
    </row>
    <row r="13" spans="1:7" ht="15.6" x14ac:dyDescent="0.3">
      <c r="A13" s="15" t="s">
        <v>4</v>
      </c>
      <c r="B13" s="40"/>
      <c r="C13" s="28"/>
      <c r="D13" s="85"/>
      <c r="E13" s="38"/>
    </row>
    <row r="14" spans="1:7" x14ac:dyDescent="0.3">
      <c r="A14" s="16" t="s">
        <v>26</v>
      </c>
      <c r="B14" s="40">
        <v>610000000</v>
      </c>
      <c r="C14" s="27"/>
      <c r="D14" s="36"/>
      <c r="E14" s="38">
        <f>B14+C14+D14</f>
        <v>610000000</v>
      </c>
    </row>
    <row r="15" spans="1:7" x14ac:dyDescent="0.3">
      <c r="A15" s="18" t="s">
        <v>5</v>
      </c>
      <c r="B15" s="40">
        <f>B16+B17</f>
        <v>7427837346</v>
      </c>
      <c r="C15" s="27"/>
      <c r="D15" s="36">
        <v>51814.96</v>
      </c>
      <c r="E15" s="38">
        <f>B15+C15+D15</f>
        <v>7427889160.96</v>
      </c>
      <c r="G15" s="34"/>
    </row>
    <row r="16" spans="1:7" x14ac:dyDescent="0.3">
      <c r="A16" s="17" t="s">
        <v>6</v>
      </c>
      <c r="B16" s="40">
        <v>7280837346</v>
      </c>
      <c r="C16" s="27"/>
      <c r="D16" s="36">
        <v>51814.96</v>
      </c>
      <c r="E16" s="38">
        <f>B16+C16+D16</f>
        <v>7280889160.96</v>
      </c>
    </row>
    <row r="17" spans="1:5" x14ac:dyDescent="0.3">
      <c r="A17" s="17" t="s">
        <v>7</v>
      </c>
      <c r="B17" s="40">
        <v>147000000</v>
      </c>
      <c r="C17" s="27"/>
      <c r="D17" s="36"/>
      <c r="E17" s="38">
        <f t="shared" ref="E17" si="0">B17+C17+D17</f>
        <v>147000000</v>
      </c>
    </row>
    <row r="18" spans="1:5" ht="15.6" x14ac:dyDescent="0.3">
      <c r="A18" s="19" t="s">
        <v>8</v>
      </c>
      <c r="B18" s="40"/>
      <c r="C18" s="27"/>
      <c r="D18" s="36"/>
      <c r="E18" s="38"/>
    </row>
    <row r="19" spans="1:5" x14ac:dyDescent="0.3">
      <c r="A19" s="20" t="s">
        <v>35</v>
      </c>
      <c r="B19" s="40">
        <v>39008474035</v>
      </c>
      <c r="C19" s="27"/>
      <c r="D19" s="36"/>
      <c r="E19" s="38">
        <f>B19+C19+D19</f>
        <v>39008474035</v>
      </c>
    </row>
    <row r="20" spans="1:5" x14ac:dyDescent="0.3">
      <c r="A20" s="20" t="s">
        <v>10</v>
      </c>
      <c r="B20" s="40">
        <v>10516266318</v>
      </c>
      <c r="C20" s="27"/>
      <c r="D20" s="36"/>
      <c r="E20" s="38">
        <f>B20+C20+D20</f>
        <v>10516266318</v>
      </c>
    </row>
    <row r="21" spans="1:5" x14ac:dyDescent="0.3">
      <c r="A21" s="20" t="s">
        <v>11</v>
      </c>
      <c r="B21" s="40">
        <v>2100000000</v>
      </c>
      <c r="C21" s="27"/>
      <c r="D21" s="36"/>
      <c r="E21" s="38">
        <f>B21+C21+D21</f>
        <v>2100000000</v>
      </c>
    </row>
    <row r="22" spans="1:5" x14ac:dyDescent="0.3">
      <c r="A22" s="20" t="s">
        <v>12</v>
      </c>
      <c r="B22" s="40">
        <v>7500000000</v>
      </c>
      <c r="C22" s="35">
        <v>950000000</v>
      </c>
      <c r="D22" s="36"/>
      <c r="E22" s="38">
        <f>B22+C22+D22</f>
        <v>8450000000</v>
      </c>
    </row>
    <row r="23" spans="1:5" x14ac:dyDescent="0.3">
      <c r="A23" s="20" t="s">
        <v>13</v>
      </c>
      <c r="B23" s="40">
        <v>23160000000</v>
      </c>
      <c r="C23" s="27"/>
      <c r="D23" s="36"/>
      <c r="E23" s="38">
        <f>B23+C23+D23</f>
        <v>23160000000</v>
      </c>
    </row>
    <row r="24" spans="1:5" x14ac:dyDescent="0.3">
      <c r="A24" s="20" t="s">
        <v>14</v>
      </c>
      <c r="B24" s="40">
        <v>9166515348</v>
      </c>
      <c r="C24" s="35">
        <v>1193000000</v>
      </c>
      <c r="D24" s="36"/>
      <c r="E24" s="38">
        <f>B24+C24</f>
        <v>10359515348</v>
      </c>
    </row>
    <row r="25" spans="1:5" x14ac:dyDescent="0.3">
      <c r="A25" s="20" t="s">
        <v>15</v>
      </c>
      <c r="B25" s="40">
        <v>360000000</v>
      </c>
      <c r="C25" s="36"/>
      <c r="D25" s="36"/>
      <c r="E25" s="38">
        <f t="shared" ref="E25" si="1">B25+C25</f>
        <v>360000000</v>
      </c>
    </row>
    <row r="26" spans="1:5" x14ac:dyDescent="0.3">
      <c r="A26" s="21" t="s">
        <v>16</v>
      </c>
      <c r="B26" s="40">
        <v>4530000000</v>
      </c>
      <c r="C26" s="35">
        <v>494883725</v>
      </c>
      <c r="D26" s="36"/>
      <c r="E26" s="38">
        <f>B26+C26</f>
        <v>5024883725</v>
      </c>
    </row>
    <row r="27" spans="1:5" x14ac:dyDescent="0.3">
      <c r="A27" s="20" t="s">
        <v>17</v>
      </c>
      <c r="B27" s="40">
        <v>5584153030</v>
      </c>
      <c r="C27" s="35">
        <v>431483434.63999999</v>
      </c>
      <c r="D27" s="36">
        <v>51814.96</v>
      </c>
      <c r="E27" s="38">
        <f>+B27+C27+D27</f>
        <v>6015688279.6000004</v>
      </c>
    </row>
    <row r="28" spans="1:5" x14ac:dyDescent="0.3">
      <c r="A28" s="20" t="s">
        <v>18</v>
      </c>
      <c r="B28" s="40">
        <v>478800000</v>
      </c>
      <c r="C28" s="35">
        <v>68036000</v>
      </c>
      <c r="D28" s="36"/>
      <c r="E28" s="38">
        <f>+B28+C28+D28</f>
        <v>546836000</v>
      </c>
    </row>
    <row r="29" spans="1:5" ht="15.6" x14ac:dyDescent="0.3">
      <c r="A29" s="22" t="s">
        <v>19</v>
      </c>
      <c r="B29" s="40"/>
      <c r="C29" s="27"/>
      <c r="D29" s="36"/>
      <c r="E29" s="38"/>
    </row>
    <row r="30" spans="1:5" x14ac:dyDescent="0.3">
      <c r="A30" s="20" t="s">
        <v>20</v>
      </c>
      <c r="B30" s="40">
        <v>3465067878</v>
      </c>
      <c r="C30" s="35">
        <v>18161000</v>
      </c>
      <c r="D30" s="36"/>
      <c r="E30" s="38">
        <f>+B30+C30+D30</f>
        <v>3483228878</v>
      </c>
    </row>
    <row r="31" spans="1:5" x14ac:dyDescent="0.3">
      <c r="A31" s="20" t="s">
        <v>25</v>
      </c>
      <c r="B31" s="40">
        <v>1778123080</v>
      </c>
      <c r="C31" s="35">
        <v>7606403</v>
      </c>
      <c r="D31" s="36"/>
      <c r="E31" s="38">
        <f t="shared" ref="E31:E36" si="2">+B31+C31+D31</f>
        <v>1785729483</v>
      </c>
    </row>
    <row r="32" spans="1:5" x14ac:dyDescent="0.3">
      <c r="A32" s="20" t="s">
        <v>21</v>
      </c>
      <c r="B32" s="40">
        <v>51919717</v>
      </c>
      <c r="C32" s="35">
        <v>3615</v>
      </c>
      <c r="D32" s="36"/>
      <c r="E32" s="38">
        <f t="shared" si="2"/>
        <v>51923332</v>
      </c>
    </row>
    <row r="33" spans="1:7" x14ac:dyDescent="0.3">
      <c r="A33" s="20" t="s">
        <v>43</v>
      </c>
      <c r="B33" s="40">
        <v>192470400</v>
      </c>
      <c r="C33" s="35">
        <v>187000</v>
      </c>
      <c r="D33" s="36"/>
      <c r="E33" s="38">
        <f t="shared" si="2"/>
        <v>192657400</v>
      </c>
    </row>
    <row r="34" spans="1:7" x14ac:dyDescent="0.3">
      <c r="A34" s="20" t="s">
        <v>44</v>
      </c>
      <c r="B34" s="40">
        <v>3268843879</v>
      </c>
      <c r="C34" s="35">
        <v>54000</v>
      </c>
      <c r="D34" s="36"/>
      <c r="E34" s="38">
        <f t="shared" si="2"/>
        <v>3268897879</v>
      </c>
    </row>
    <row r="35" spans="1:7" x14ac:dyDescent="0.3">
      <c r="A35" s="16" t="s">
        <v>23</v>
      </c>
      <c r="B35" s="40">
        <v>8719187465</v>
      </c>
      <c r="C35" s="35">
        <v>10328970</v>
      </c>
      <c r="D35" s="36">
        <v>51814.96</v>
      </c>
      <c r="E35" s="38">
        <f>+B35+C35+D35</f>
        <v>8729568249.9599991</v>
      </c>
    </row>
    <row r="36" spans="1:7" ht="15" thickBot="1" x14ac:dyDescent="0.35">
      <c r="A36" s="23" t="s">
        <v>24</v>
      </c>
      <c r="B36" s="41">
        <v>0</v>
      </c>
      <c r="C36" s="37">
        <v>245981427.63999999</v>
      </c>
      <c r="D36" s="31"/>
      <c r="E36" s="37">
        <f t="shared" si="2"/>
        <v>245981427.63999999</v>
      </c>
      <c r="G36" s="29"/>
    </row>
    <row r="37" spans="1:7" ht="15" thickTop="1" x14ac:dyDescent="0.3">
      <c r="C37" s="29"/>
      <c r="G37" s="29"/>
    </row>
  </sheetData>
  <mergeCells count="4">
    <mergeCell ref="B6:B8"/>
    <mergeCell ref="C6:C8"/>
    <mergeCell ref="D6:D8"/>
    <mergeCell ref="E6:E8"/>
  </mergeCells>
  <pageMargins left="0.70866141732283472" right="0" top="0" bottom="0" header="0.31496062992125984" footer="0.31496062992125984"/>
  <pageSetup paperSize="9" scale="63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KR k 31.12.2016</vt:lpstr>
      <vt:lpstr>'KR k 30.6.2016'!Oblast_tisku</vt:lpstr>
      <vt:lpstr>'KR k 30.9.2015 '!Oblast_tisku</vt:lpstr>
      <vt:lpstr>'KR k 30.9.2016 '!Oblast_tisku</vt:lpstr>
      <vt:lpstr>'KR k 31.12.2016'!Oblast_tisku</vt:lpstr>
      <vt:lpstr>'KR k 31.3.2016'!Oblast_tisku</vt:lpstr>
      <vt:lpstr>'SR 2016'!Oblast_tisku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Marfincová Vlasta Ing.</cp:lastModifiedBy>
  <cp:lastPrinted>2017-02-06T10:21:11Z</cp:lastPrinted>
  <dcterms:created xsi:type="dcterms:W3CDTF">2013-03-11T12:08:20Z</dcterms:created>
  <dcterms:modified xsi:type="dcterms:W3CDTF">2017-02-06T11:37:40Z</dcterms:modified>
</cp:coreProperties>
</file>